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อรรณพ\งานฟาง อรรณพ New\ita ประเมิณ\ประเมิน ITA 2568\O12 แผนการใช้จ่ายงบประมาณสถานีตำรวจประจำปี-\O12 แผนการใช้จ่ายงบประมาณสถานีตำรวจประจำปี\"/>
    </mc:Choice>
  </mc:AlternateContent>
  <xr:revisionPtr revIDLastSave="0" documentId="13_ncr:1_{15A2B2D2-43F7-460D-8599-75A1467314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ชะอำ-รายงานผล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'สภ.ชะอำ-รายงานผลการใช้จ่าย 68'!$A$1:$K$63</definedName>
    <definedName name="_xlnm.Print_Titles" localSheetId="0">'สภ.ชะอำ-รายงานผลการใช้จ่าย 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40" i="3" l="1"/>
  <c r="J39" i="3"/>
  <c r="I58" i="3"/>
  <c r="J53" i="3"/>
  <c r="J57" i="3"/>
  <c r="H45" i="3"/>
  <c r="G46" i="3"/>
  <c r="G45" i="3" s="1"/>
  <c r="H46" i="3"/>
  <c r="E47" i="3"/>
  <c r="E46" i="3" s="1"/>
  <c r="E45" i="3" s="1"/>
  <c r="F47" i="3"/>
  <c r="F46" i="3" s="1"/>
  <c r="F45" i="3" s="1"/>
  <c r="G47" i="3"/>
  <c r="H47" i="3"/>
  <c r="G51" i="3"/>
  <c r="G50" i="3" s="1"/>
  <c r="H51" i="3"/>
  <c r="H50" i="3" s="1"/>
  <c r="E52" i="3"/>
  <c r="E51" i="3" s="1"/>
  <c r="E50" i="3" s="1"/>
  <c r="F52" i="3"/>
  <c r="F51" i="3" s="1"/>
  <c r="F50" i="3" s="1"/>
  <c r="G52" i="3"/>
  <c r="H52" i="3"/>
  <c r="E34" i="3"/>
  <c r="F34" i="3"/>
  <c r="G34" i="3"/>
  <c r="E35" i="3"/>
  <c r="F35" i="3"/>
  <c r="G35" i="3"/>
  <c r="H35" i="3"/>
  <c r="H34" i="3" s="1"/>
  <c r="D35" i="3"/>
  <c r="J35" i="3" s="1"/>
  <c r="J34" i="3" s="1"/>
  <c r="D32" i="3" l="1"/>
  <c r="D31" i="3" s="1"/>
  <c r="F11" i="3"/>
  <c r="F10" i="3" s="1"/>
  <c r="F9" i="3" s="1"/>
  <c r="F58" i="3" s="1"/>
  <c r="F8" i="3" s="1"/>
  <c r="G11" i="3"/>
  <c r="G10" i="3" s="1"/>
  <c r="G9" i="3" s="1"/>
  <c r="G58" i="3" s="1"/>
  <c r="G8" i="3" s="1"/>
  <c r="H11" i="3"/>
  <c r="H10" i="3" s="1"/>
  <c r="H9" i="3" s="1"/>
  <c r="H58" i="3" s="1"/>
  <c r="H8" i="3" s="1"/>
  <c r="E12" i="3"/>
  <c r="E11" i="3" s="1"/>
  <c r="E10" i="3" s="1"/>
  <c r="E9" i="3" s="1"/>
  <c r="E58" i="3" s="1"/>
  <c r="E8" i="3" s="1"/>
  <c r="F12" i="3"/>
  <c r="G12" i="3"/>
  <c r="H12" i="3"/>
  <c r="D34" i="3" l="1"/>
  <c r="D12" i="3"/>
  <c r="D11" i="3" l="1"/>
  <c r="D10" i="3" s="1"/>
  <c r="D9" i="3" s="1"/>
  <c r="D58" i="3" s="1"/>
  <c r="J58" i="3" s="1"/>
  <c r="J8" i="3" s="1"/>
  <c r="J12" i="3"/>
  <c r="J11" i="3" s="1"/>
  <c r="J10" i="3" s="1"/>
  <c r="J9" i="3" s="1"/>
  <c r="J30" i="3"/>
  <c r="J54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13" i="3"/>
  <c r="M28" i="3" l="1"/>
  <c r="M27" i="3"/>
  <c r="M38" i="3"/>
  <c r="M45" i="3"/>
  <c r="M49" i="3" l="1"/>
  <c r="M36" i="3"/>
  <c r="M44" i="3"/>
  <c r="M54" i="3"/>
  <c r="M53" i="3"/>
  <c r="M30" i="3"/>
  <c r="M21" i="3"/>
  <c r="M22" i="3"/>
  <c r="M23" i="3"/>
  <c r="M24" i="3"/>
  <c r="M29" i="3"/>
  <c r="M20" i="3"/>
  <c r="M19" i="3"/>
  <c r="M18" i="3"/>
  <c r="M17" i="3"/>
  <c r="M16" i="3"/>
  <c r="M15" i="3"/>
  <c r="L14" i="3"/>
  <c r="M14" i="3" l="1"/>
  <c r="M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<sst xmlns="http://schemas.openxmlformats.org/spreadsheetml/2006/main" count="449" uniqueCount="166">
  <si>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</si>
  <si>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</si>
  <si>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</si>
  <si>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</si>
  <si>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</si>
  <si>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</si>
  <si>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</si>
  <si>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</si>
  <si>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</si>
  <si>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</si>
  <si>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</si>
  <si>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</si>
  <si>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</si>
  <si>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</si>
  <si>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</si>
  <si>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</si>
  <si>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</si>
  <si>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</si>
  <si>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</si>
  <si>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</si>
  <si>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</si>
  <si>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</si>
  <si>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</si>
  <si>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</si>
  <si>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</si>
  <si>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</si>
  <si>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</si>
  <si>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</si>
  <si>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</si>
  <si>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</si>
  <si>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</si>
  <si>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</si>
  <si>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</si>
  <si>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</si>
  <si>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</si>
  <si>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</si>
  <si>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</si>
  <si>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</si>
  <si>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</si>
  <si>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</si>
  <si>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</si>
  <si>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</si>
  <si>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</si>
  <si>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</si>
  <si>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</si>
  <si>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</si>
  <si>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</si>
  <si>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</si>
  <si>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</si>
  <si>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</si>
  <si>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</si>
  <si>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</si>
  <si>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</si>
  <si>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</si>
  <si>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</si>
  <si>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</si>
  <si>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</si>
  <si>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</si>
  <si>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</si>
  <si>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</si>
  <si>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</si>
  <si>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</si>
  <si>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</si>
  <si>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</si>
  <si>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</si>
  <si>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</si>
  <si>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</si>
  <si>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</si>
  <si>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</si>
  <si>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</si>
  <si>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</si>
  <si>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</si>
  <si>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</si>
  <si>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</si>
  <si>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</si>
  <si>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</si>
  <si>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</si>
  <si>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</si>
  <si>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</si>
  <si>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</si>
  <si>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</si>
  <si>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</si>
  <si>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</si>
  <si>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</si>
  <si>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</si>
  <si>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</si>
  <si>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</si>
  <si>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</si>
  <si>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</si>
  <si>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</si>
  <si>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</si>
  <si>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</si>
  <si>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</si>
  <si>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</si>
  <si>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</si>
  <si>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</si>
  <si>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</si>
  <si>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</si>
  <si>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</si>
  <si>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</si>
  <si>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</si>
  <si>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</si>
  <si>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</si>
  <si>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</si>
  <si>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</si>
  <si>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</si>
  <si>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</si>
  <si>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</si>
  <si>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</si>
  <si>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</si>
  <si>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</si>
  <si>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</si>
  <si>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</si>
  <si>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</si>
  <si>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</si>
  <si>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</si>
  <si>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</si>
  <si>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</si>
  <si>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</si>
  <si>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</si>
  <si>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ข้อมูล ณ วันที่ 1 มีนาคม 2568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</si>
  <si>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</si>
  <si>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</si>
  <si>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</si>
  <si>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</si>
  <si>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</si>
  <si>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</si>
  <si>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</si>
  <si>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</si>
  <si>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</si>
  <si>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</si>
  <si>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</si>
  <si>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</si>
  <si>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</si>
  <si>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</si>
  <si>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ยังไม่มีการเบิกจ่าย</t>
  </si>
  <si>
    <t xml:space="preserve"> - ยังไม่มีการซ่อมแซมยานพาหนะ</t>
  </si>
  <si>
    <t xml:space="preserve"> - ยังไม่มีการจ้างเหมาบริการ</t>
  </si>
  <si>
    <t xml:space="preserve"> - เบิกจ่ายครบถ้วน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</si>
  <si>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</si>
  <si>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</si>
  <si>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</si>
  <si>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</si>
  <si>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เบิกจ่ายค่าตอบแทนของชุดปฏิบัติการมวลชลและชุมชนสัมพันธ์</t>
  </si>
  <si>
    <t xml:space="preserve"> - เบิกจ่ายค่าตอบแทนอาสาสมัครตำรวจบ้าน</t>
  </si>
  <si>
    <t xml:space="preserve"> - มีการเบิกจ่ายแล้ว 43.25 %</t>
  </si>
  <si>
    <t xml:space="preserve"> ไม่มี</t>
  </si>
  <si>
    <t xml:space="preserve">  - เบิกจ่ายค่าตอบแทน และค่าวัสดุ</t>
  </si>
  <si>
    <t xml:space="preserve"> - เบิกจ่ายค่าเดินทางไปราชการ</t>
  </si>
  <si>
    <t xml:space="preserve"> - เบิกจ่ายค่าตอบแทนครูแดร์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</si>
  <si>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</si>
  <si>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มีการเบิกจ่ายแล้ว 50.74 %</t>
  </si>
  <si>
    <t xml:space="preserve"> - เบิกจ่ายค่าตอบแทน</t>
  </si>
  <si>
    <t xml:space="preserve"> - เบิกจ่ายค่าสาธารณูปโภค </t>
  </si>
  <si>
    <t xml:space="preserve"> - เบิกจ่ายช่วงเทศกาลปีใหม่ พ.ศ.2568</t>
  </si>
  <si>
    <t xml:space="preserve"> - มีการเบิกจ่ายแล้ว 59.57 %</t>
  </si>
  <si>
    <t xml:space="preserve"> - เบิกจ่ายค่าตอบแทน และค่าเดินทางไปราชการ</t>
  </si>
  <si>
    <t xml:space="preserve"> - ยังไม่ได้เบิกจ่าย</t>
  </si>
  <si>
    <t>ประจำปีงบประมาณ พ.ศ. 2568</t>
  </si>
  <si>
    <t xml:space="preserve"> - เบิกจ่ายในการจัดซื้อวัสดุสำนักงาน</t>
  </si>
  <si>
    <t>สถานีตำรวจภูธรชะอำ</t>
  </si>
  <si>
    <t>(ศิริพรรณี   พนมศิริ)</t>
  </si>
  <si>
    <t>สว.ธร.สภ.ชะอำ</t>
  </si>
  <si>
    <t>(อภิรักษษ์   เพิ่มชัย)</t>
  </si>
  <si>
    <t>ผกก.สภ.ชะอำ</t>
  </si>
  <si>
    <t xml:space="preserve">       พ.ต.ต.หญิง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</si>
</sst>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4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4"/>
      <color rgb="FFFF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84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3" borderId="9" xfId="0" applyNumberFormat="1" applyFont="1" applyFill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43" fontId="13" fillId="0" borderId="0" xfId="1" applyFont="1" applyFill="1" applyAlignment="1"/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4" xfId="0" applyFont="1" applyBorder="1"/>
    <xf numFmtId="0" fontId="14" fillId="0" borderId="3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43" fontId="14" fillId="0" borderId="19" xfId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/>
    <xf numFmtId="0" fontId="14" fillId="0" borderId="31" xfId="0" applyFont="1" applyBorder="1" applyAlignment="1">
      <alignment horizontal="center"/>
    </xf>
    <xf numFmtId="0" fontId="14" fillId="0" borderId="6" xfId="0" applyFont="1" applyBorder="1"/>
    <xf numFmtId="0" fontId="14" fillId="0" borderId="4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2" fontId="14" fillId="0" borderId="6" xfId="0" applyNumberFormat="1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2" fontId="14" fillId="0" borderId="46" xfId="0" applyNumberFormat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right" vertical="center"/>
    </xf>
    <xf numFmtId="0" fontId="15" fillId="0" borderId="27" xfId="0" applyFont="1" applyBorder="1" applyAlignment="1">
      <alignment vertical="center"/>
    </xf>
    <xf numFmtId="4" fontId="15" fillId="0" borderId="27" xfId="0" applyNumberFormat="1" applyFont="1" applyBorder="1" applyAlignment="1">
      <alignment vertical="center"/>
    </xf>
    <xf numFmtId="43" fontId="15" fillId="0" borderId="19" xfId="1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32" xfId="0" applyFont="1" applyBorder="1" applyAlignment="1">
      <alignment horizontal="center" vertical="top"/>
    </xf>
    <xf numFmtId="0" fontId="14" fillId="0" borderId="22" xfId="0" applyFont="1" applyBorder="1" applyAlignment="1">
      <alignment vertical="top"/>
    </xf>
    <xf numFmtId="0" fontId="14" fillId="0" borderId="22" xfId="0" applyFont="1" applyBorder="1" applyAlignment="1">
      <alignment vertical="top" wrapText="1"/>
    </xf>
    <xf numFmtId="43" fontId="14" fillId="0" borderId="22" xfId="0" applyNumberFormat="1" applyFont="1" applyBorder="1" applyAlignment="1">
      <alignment vertical="top"/>
    </xf>
    <xf numFmtId="0" fontId="14" fillId="0" borderId="22" xfId="0" applyFont="1" applyBorder="1" applyAlignment="1">
      <alignment horizontal="center" vertical="top" wrapText="1"/>
    </xf>
    <xf numFmtId="43" fontId="14" fillId="0" borderId="19" xfId="1" applyFont="1" applyFill="1" applyBorder="1" applyAlignment="1">
      <alignment horizontal="center" vertical="top"/>
    </xf>
    <xf numFmtId="0" fontId="14" fillId="0" borderId="19" xfId="0" applyFont="1" applyBorder="1" applyAlignment="1">
      <alignment horizontal="center" vertical="top"/>
    </xf>
    <xf numFmtId="0" fontId="14" fillId="0" borderId="0" xfId="0" applyFont="1" applyAlignment="1">
      <alignment vertical="top"/>
    </xf>
    <xf numFmtId="0" fontId="16" fillId="0" borderId="33" xfId="0" applyFont="1" applyBorder="1" applyAlignment="1">
      <alignment horizontal="center" vertical="top"/>
    </xf>
    <xf numFmtId="0" fontId="16" fillId="0" borderId="19" xfId="0" applyFont="1" applyBorder="1" applyAlignment="1">
      <alignment vertical="center"/>
    </xf>
    <xf numFmtId="0" fontId="16" fillId="0" borderId="19" xfId="0" applyFont="1" applyBorder="1" applyAlignment="1">
      <alignment vertical="center" wrapText="1"/>
    </xf>
    <xf numFmtId="4" fontId="16" fillId="0" borderId="19" xfId="0" applyNumberFormat="1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2" fontId="16" fillId="0" borderId="19" xfId="0" applyNumberFormat="1" applyFont="1" applyBorder="1" applyAlignment="1">
      <alignment vertical="top"/>
    </xf>
    <xf numFmtId="0" fontId="16" fillId="0" borderId="8" xfId="0" applyFont="1" applyBorder="1" applyAlignment="1">
      <alignment horizontal="left" vertical="top"/>
    </xf>
    <xf numFmtId="0" fontId="16" fillId="0" borderId="8" xfId="0" applyFont="1" applyBorder="1" applyAlignment="1">
      <alignment vertical="top" wrapText="1"/>
    </xf>
    <xf numFmtId="4" fontId="16" fillId="0" borderId="8" xfId="0" applyNumberFormat="1" applyFont="1" applyBorder="1" applyAlignment="1">
      <alignment vertical="top"/>
    </xf>
    <xf numFmtId="0" fontId="16" fillId="0" borderId="8" xfId="0" applyFont="1" applyBorder="1" applyAlignment="1">
      <alignment horizontal="center" vertical="top"/>
    </xf>
    <xf numFmtId="43" fontId="16" fillId="0" borderId="47" xfId="1" applyFont="1" applyFill="1" applyBorder="1" applyAlignment="1">
      <alignment vertical="top"/>
    </xf>
    <xf numFmtId="0" fontId="16" fillId="0" borderId="48" xfId="0" applyFont="1" applyBorder="1" applyAlignment="1">
      <alignment horizontal="center" vertical="top" wrapText="1"/>
    </xf>
    <xf numFmtId="43" fontId="16" fillId="0" borderId="19" xfId="1" applyFont="1" applyFill="1" applyBorder="1" applyAlignment="1">
      <alignment vertical="top"/>
    </xf>
    <xf numFmtId="43" fontId="16" fillId="0" borderId="19" xfId="0" applyNumberFormat="1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9" xfId="0" applyFont="1" applyBorder="1" applyAlignment="1">
      <alignment horizontal="left" vertical="top"/>
    </xf>
    <xf numFmtId="0" fontId="16" fillId="0" borderId="9" xfId="0" applyFont="1" applyBorder="1" applyAlignment="1">
      <alignment vertical="top" wrapText="1"/>
    </xf>
    <xf numFmtId="0" fontId="16" fillId="0" borderId="9" xfId="0" applyFont="1" applyBorder="1" applyAlignment="1">
      <alignment horizontal="center" vertical="top"/>
    </xf>
    <xf numFmtId="0" fontId="16" fillId="0" borderId="49" xfId="0" applyFont="1" applyBorder="1" applyAlignment="1">
      <alignment horizontal="center" vertical="top" wrapText="1"/>
    </xf>
    <xf numFmtId="0" fontId="16" fillId="0" borderId="40" xfId="0" applyFont="1" applyBorder="1" applyAlignment="1">
      <alignment horizontal="center" vertical="top"/>
    </xf>
    <xf numFmtId="0" fontId="16" fillId="0" borderId="49" xfId="0" applyFont="1" applyBorder="1" applyAlignment="1">
      <alignment horizontal="center" vertical="top"/>
    </xf>
    <xf numFmtId="43" fontId="16" fillId="0" borderId="19" xfId="1" applyFont="1" applyFill="1" applyBorder="1"/>
    <xf numFmtId="43" fontId="16" fillId="0" borderId="19" xfId="0" applyNumberFormat="1" applyFont="1" applyBorder="1"/>
    <xf numFmtId="0" fontId="16" fillId="0" borderId="0" xfId="0" applyFont="1"/>
    <xf numFmtId="0" fontId="17" fillId="0" borderId="9" xfId="0" applyFont="1" applyBorder="1" applyAlignment="1">
      <alignment horizontal="center" vertical="top"/>
    </xf>
    <xf numFmtId="4" fontId="16" fillId="0" borderId="9" xfId="0" applyNumberFormat="1" applyFont="1" applyBorder="1" applyAlignment="1">
      <alignment vertical="top"/>
    </xf>
    <xf numFmtId="43" fontId="16" fillId="0" borderId="17" xfId="1" applyFont="1" applyFill="1" applyBorder="1" applyAlignment="1">
      <alignment horizontal="center" vertical="top"/>
    </xf>
    <xf numFmtId="0" fontId="16" fillId="0" borderId="34" xfId="0" applyFont="1" applyBorder="1" applyAlignment="1">
      <alignment horizontal="center" vertical="top"/>
    </xf>
    <xf numFmtId="0" fontId="16" fillId="0" borderId="35" xfId="0" applyFont="1" applyBorder="1" applyAlignment="1">
      <alignment horizontal="center" vertical="top"/>
    </xf>
    <xf numFmtId="0" fontId="14" fillId="0" borderId="9" xfId="0" applyFont="1" applyBorder="1" applyAlignment="1">
      <alignment horizontal="left" vertical="top"/>
    </xf>
    <xf numFmtId="4" fontId="14" fillId="0" borderId="9" xfId="0" applyNumberFormat="1" applyFont="1" applyBorder="1" applyAlignment="1">
      <alignment vertical="top"/>
    </xf>
    <xf numFmtId="0" fontId="14" fillId="0" borderId="9" xfId="0" applyFont="1" applyBorder="1" applyAlignment="1">
      <alignment horizontal="center" vertical="top"/>
    </xf>
    <xf numFmtId="43" fontId="14" fillId="0" borderId="19" xfId="0" applyNumberFormat="1" applyFont="1" applyBorder="1" applyAlignment="1">
      <alignment vertical="top"/>
    </xf>
    <xf numFmtId="2" fontId="14" fillId="0" borderId="19" xfId="0" applyNumberFormat="1" applyFont="1" applyBorder="1" applyAlignment="1">
      <alignment vertical="top"/>
    </xf>
    <xf numFmtId="0" fontId="14" fillId="0" borderId="23" xfId="0" applyFont="1" applyBorder="1" applyAlignment="1">
      <alignment horizontal="center" vertical="top" wrapText="1"/>
    </xf>
    <xf numFmtId="43" fontId="14" fillId="0" borderId="19" xfId="1" applyFont="1" applyFill="1" applyBorder="1" applyAlignment="1">
      <alignment vertical="top"/>
    </xf>
    <xf numFmtId="0" fontId="16" fillId="0" borderId="33" xfId="0" applyFont="1" applyBorder="1" applyAlignment="1">
      <alignment horizontal="center" vertical="top"/>
    </xf>
    <xf numFmtId="43" fontId="16" fillId="0" borderId="19" xfId="1" applyFont="1" applyFill="1" applyBorder="1" applyAlignment="1">
      <alignment vertical="center"/>
    </xf>
    <xf numFmtId="43" fontId="16" fillId="0" borderId="19" xfId="0" applyNumberFormat="1" applyFont="1" applyBorder="1" applyAlignment="1">
      <alignment vertical="center"/>
    </xf>
    <xf numFmtId="0" fontId="16" fillId="0" borderId="36" xfId="0" applyFont="1" applyBorder="1" applyAlignment="1">
      <alignment horizontal="center" vertical="top"/>
    </xf>
    <xf numFmtId="0" fontId="16" fillId="0" borderId="19" xfId="0" applyFont="1" applyBorder="1" applyAlignment="1">
      <alignment vertical="top"/>
    </xf>
    <xf numFmtId="0" fontId="16" fillId="0" borderId="19" xfId="0" applyFont="1" applyBorder="1" applyAlignment="1">
      <alignment vertical="top" wrapText="1"/>
    </xf>
    <xf numFmtId="43" fontId="16" fillId="0" borderId="9" xfId="1" applyFont="1" applyFill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43" fontId="16" fillId="0" borderId="19" xfId="1" applyFont="1" applyFill="1" applyBorder="1" applyAlignment="1">
      <alignment horizontal="center" vertical="top"/>
    </xf>
    <xf numFmtId="0" fontId="16" fillId="0" borderId="19" xfId="0" applyFont="1" applyBorder="1" applyAlignment="1">
      <alignment horizontal="center" vertical="top"/>
    </xf>
    <xf numFmtId="0" fontId="16" fillId="0" borderId="37" xfId="0" applyFont="1" applyBorder="1" applyAlignment="1">
      <alignment horizontal="center" vertical="top"/>
    </xf>
    <xf numFmtId="0" fontId="14" fillId="0" borderId="9" xfId="0" applyFont="1" applyBorder="1" applyAlignment="1">
      <alignment vertical="top" wrapText="1"/>
    </xf>
    <xf numFmtId="4" fontId="14" fillId="0" borderId="8" xfId="0" applyNumberFormat="1" applyFont="1" applyBorder="1" applyAlignment="1">
      <alignment vertical="top"/>
    </xf>
    <xf numFmtId="0" fontId="14" fillId="0" borderId="26" xfId="0" applyFont="1" applyBorder="1" applyAlignment="1">
      <alignment horizontal="center" vertical="top" wrapText="1"/>
    </xf>
    <xf numFmtId="0" fontId="16" fillId="0" borderId="31" xfId="0" applyFont="1" applyBorder="1" applyAlignment="1">
      <alignment horizontal="center" vertical="top"/>
    </xf>
    <xf numFmtId="0" fontId="16" fillId="0" borderId="9" xfId="0" applyFont="1" applyBorder="1" applyAlignment="1">
      <alignment horizontal="left" vertical="top" wrapText="1"/>
    </xf>
    <xf numFmtId="0" fontId="16" fillId="0" borderId="8" xfId="0" applyFont="1" applyBorder="1"/>
    <xf numFmtId="4" fontId="16" fillId="0" borderId="8" xfId="0" applyNumberFormat="1" applyFont="1" applyBorder="1"/>
    <xf numFmtId="0" fontId="16" fillId="0" borderId="26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top" wrapText="1"/>
    </xf>
    <xf numFmtId="0" fontId="16" fillId="0" borderId="26" xfId="0" applyFont="1" applyBorder="1" applyAlignment="1">
      <alignment horizontal="center" vertical="top" wrapText="1"/>
    </xf>
    <xf numFmtId="0" fontId="16" fillId="0" borderId="38" xfId="0" applyFont="1" applyBorder="1" applyAlignment="1">
      <alignment horizontal="center" vertical="top"/>
    </xf>
    <xf numFmtId="0" fontId="16" fillId="0" borderId="30" xfId="0" applyFont="1" applyBorder="1" applyAlignment="1">
      <alignment horizontal="center" vertical="top"/>
    </xf>
    <xf numFmtId="0" fontId="14" fillId="0" borderId="9" xfId="0" applyFont="1" applyBorder="1" applyAlignment="1">
      <alignment horizontal="left" vertical="top" wrapText="1"/>
    </xf>
    <xf numFmtId="43" fontId="14" fillId="0" borderId="9" xfId="0" applyNumberFormat="1" applyFont="1" applyBorder="1" applyAlignment="1">
      <alignment horizontal="center" vertical="top"/>
    </xf>
    <xf numFmtId="0" fontId="14" fillId="0" borderId="21" xfId="0" applyFont="1" applyBorder="1" applyAlignment="1">
      <alignment vertical="top"/>
    </xf>
    <xf numFmtId="43" fontId="16" fillId="0" borderId="9" xfId="0" applyNumberFormat="1" applyFont="1" applyBorder="1" applyAlignment="1">
      <alignment horizontal="center" vertical="top"/>
    </xf>
    <xf numFmtId="0" fontId="16" fillId="0" borderId="21" xfId="0" applyFont="1" applyBorder="1" applyAlignment="1">
      <alignment vertical="top"/>
    </xf>
    <xf numFmtId="0" fontId="16" fillId="0" borderId="20" xfId="0" applyFont="1" applyBorder="1" applyAlignment="1">
      <alignment vertical="top"/>
    </xf>
    <xf numFmtId="0" fontId="16" fillId="0" borderId="22" xfId="0" applyFont="1" applyBorder="1" applyAlignment="1">
      <alignment vertical="top"/>
    </xf>
    <xf numFmtId="43" fontId="14" fillId="0" borderId="9" xfId="1" applyFont="1" applyFill="1" applyBorder="1" applyAlignment="1">
      <alignment horizontal="center" vertical="top"/>
    </xf>
    <xf numFmtId="0" fontId="14" fillId="0" borderId="0" xfId="0" applyFont="1" applyAlignment="1">
      <alignment vertical="top" wrapText="1"/>
    </xf>
    <xf numFmtId="0" fontId="14" fillId="0" borderId="3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4" fontId="14" fillId="0" borderId="9" xfId="0" applyNumberFormat="1" applyFont="1" applyBorder="1" applyAlignment="1">
      <alignment vertical="center"/>
    </xf>
    <xf numFmtId="2" fontId="14" fillId="0" borderId="19" xfId="0" applyNumberFormat="1" applyFont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43" fontId="14" fillId="0" borderId="19" xfId="1" applyFont="1" applyFill="1" applyBorder="1"/>
    <xf numFmtId="0" fontId="14" fillId="0" borderId="19" xfId="0" applyFont="1" applyBorder="1"/>
    <xf numFmtId="43" fontId="13" fillId="0" borderId="0" xfId="1" applyFont="1" applyFill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" fontId="13" fillId="0" borderId="0" xfId="0" applyNumberFormat="1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2" fontId="13" fillId="0" borderId="0" xfId="0" applyNumberFormat="1" applyFont="1" applyAlignment="1">
      <alignment horizontal="center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1048072</xdr:colOff>
      <xdr:row>58</xdr:row>
      <xdr:rowOff>0</xdr:rowOff>
    </xdr:from>
    <xdr:to>
      <xdr:col>2</xdr:col>
      <xdr:colOff>2381254</xdr:colOff>
      <xdr:row>61</xdr:row>
      <xdr:rowOff>315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25AA3E3-5549-4BC4-BFA4-D504F5F960B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47202" y1="81720" x2="55596" y2="57481"/>
                      <a14:backgroundMark x1="55596" y1="57481" x2="50632" y2="28368"/>
                      <a14:backgroundMark x1="50632" y1="28368" x2="26173" y2="30738"/>
                      <a14:backgroundMark x1="26173" y1="30738" x2="13538" y2="49492"/>
                      <a14:backgroundMark x1="13538" y1="49492" x2="8664" y2="79824"/>
                      <a14:backgroundMark x1="8664" y1="79824" x2="41155" y2="82735"/>
                      <a14:backgroundMark x1="41155" y1="82735" x2="50722" y2="81043"/>
                      <a14:backgroundMark x1="31679" y1="56804" x2="31679" y2="56804"/>
                      <a14:backgroundMark x1="32130" y1="52471" x2="31047" y2="57617"/>
                      <a14:backgroundMark x1="28610" y1="64116" x2="29242" y2="65267"/>
                      <a14:backgroundMark x1="31227" y1="62085" x2="31498" y2="62424"/>
                      <a14:backgroundMark x1="32130" y1="65741" x2="33213" y2="65267"/>
                      <a14:backgroundMark x1="28339" y1="62762" x2="28339" y2="62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0134" t="44553" r="45954" b="22554"/>
        <a:stretch/>
      </xdr:blipFill>
      <xdr:spPr bwMode="auto">
        <a:xfrm rot="16200000">
          <a:off x="6053672" y="40174334"/>
          <a:ext cx="889315" cy="13331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201083</xdr:colOff>
      <xdr:row>58</xdr:row>
      <xdr:rowOff>158751</xdr:rowOff>
    </xdr:from>
    <xdr:to>
      <xdr:col>9</xdr:col>
      <xdr:colOff>84667</xdr:colOff>
      <xdr:row>60</xdr:row>
      <xdr:rowOff>137584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23EDD18-C00F-485A-9443-E9942160F18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5876" b="73824" l="38219" r="57608">
                      <a14:foregroundMark x1="41909" y1="66245" x2="41593" y2="66787"/>
                      <a14:foregroundMark x1="40487" y1="68682" x2="42045" y2="71390"/>
                      <a14:foregroundMark x1="42045" y1="71390" x2="44753" y2="71029"/>
                      <a14:foregroundMark x1="44753" y1="71029" x2="45362" y2="68863"/>
                      <a14:foregroundMark x1="52133" y1="69224" x2="52336" y2="69224"/>
                      <a14:backgroundMark x1="53284" y1="68863" x2="53284" y2="69585"/>
                      <a14:backgroundMark x1="41300" y1="67238" x2="41300" y2="67238"/>
                      <a14:backgroundMark x1="41571" y1="66787" x2="41571" y2="66787"/>
                      <a14:backgroundMark x1="41435" y1="67058" x2="41029" y2="67780"/>
                      <a14:backgroundMark x1="41029" y1="67960" x2="41029" y2="68321"/>
                      <a14:backgroundMark x1="46852" y1="69946" x2="48747" y2="690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5795" t="53632" r="39968" b="23932"/>
        <a:stretch/>
      </xdr:blipFill>
      <xdr:spPr bwMode="auto">
        <a:xfrm>
          <a:off x="9683750" y="40565918"/>
          <a:ext cx="1280584" cy="571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R987"/>
  <sheetViews>
    <sheetView tabSelected="1" view="pageBreakPreview" topLeftCell="B1" zoomScale="90" zoomScaleNormal="100" zoomScaleSheetLayoutView="90" workbookViewId="0">
      <selection activeCell="K61" sqref="K61"/>
    </sheetView>
  </sheetViews>
  <sheetFormatPr defaultColWidth="12.625" defaultRowHeight="15" customHeight="1" x14ac:dyDescent="0.5"/>
  <cols>
    <col min="1" max="1" width="4" style="178" customWidth="1"/>
    <col min="2" max="2" width="58.75" style="56" customWidth="1"/>
    <col min="3" max="3" width="45.375" style="56" customWidth="1"/>
    <col min="4" max="4" width="16.25" style="56" customWidth="1"/>
    <col min="5" max="5" width="7.5" style="56" hidden="1" customWidth="1"/>
    <col min="6" max="6" width="7.875" style="56" hidden="1" customWidth="1"/>
    <col min="7" max="7" width="4.875" style="56" hidden="1" customWidth="1"/>
    <col min="8" max="8" width="4.5" style="56" hidden="1" customWidth="1"/>
    <col min="9" max="9" width="18.375" style="178" customWidth="1"/>
    <col min="10" max="10" width="15.375" style="183" customWidth="1"/>
    <col min="11" max="11" width="34.875" style="178" customWidth="1"/>
    <col min="12" max="12" width="15.375" style="177" hidden="1" customWidth="1"/>
    <col min="13" max="13" width="17" style="56" hidden="1" customWidth="1"/>
    <col min="14" max="21" width="8.625" style="56" customWidth="1"/>
    <col min="22" max="16384" width="12.625" style="56"/>
  </cols>
  <sheetData>
    <row r="1" spans="1:13" ht="21" customHeight="1" x14ac:dyDescent="0.55000000000000004">
      <c r="A1" s="53" t="s">
        <v>132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13" ht="18.95" customHeight="1" x14ac:dyDescent="0.5">
      <c r="A2" s="57" t="s">
        <v>160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5"/>
    </row>
    <row r="3" spans="1:13" ht="18.95" customHeight="1" x14ac:dyDescent="0.5">
      <c r="A3" s="57" t="s">
        <v>158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5"/>
    </row>
    <row r="4" spans="1:13" ht="18.95" customHeight="1" x14ac:dyDescent="0.5">
      <c r="A4" s="59" t="s">
        <v>120</v>
      </c>
      <c r="B4" s="60"/>
      <c r="C4" s="60"/>
      <c r="D4" s="60"/>
      <c r="E4" s="60"/>
      <c r="F4" s="60"/>
      <c r="G4" s="60"/>
      <c r="H4" s="60"/>
      <c r="I4" s="60"/>
      <c r="J4" s="61"/>
      <c r="K4" s="60"/>
      <c r="L4" s="55"/>
    </row>
    <row r="5" spans="1:13" s="71" customFormat="1" ht="23.25" customHeight="1" x14ac:dyDescent="0.45">
      <c r="A5" s="62" t="s">
        <v>3</v>
      </c>
      <c r="B5" s="63" t="s">
        <v>106</v>
      </c>
      <c r="C5" s="63" t="s">
        <v>30</v>
      </c>
      <c r="D5" s="64" t="s">
        <v>31</v>
      </c>
      <c r="E5" s="65"/>
      <c r="F5" s="65"/>
      <c r="G5" s="65"/>
      <c r="H5" s="66"/>
      <c r="I5" s="63" t="s">
        <v>32</v>
      </c>
      <c r="J5" s="67" t="s">
        <v>33</v>
      </c>
      <c r="K5" s="68" t="s">
        <v>34</v>
      </c>
      <c r="L5" s="69" t="s">
        <v>84</v>
      </c>
      <c r="M5" s="70" t="s">
        <v>85</v>
      </c>
    </row>
    <row r="6" spans="1:13" s="71" customFormat="1" ht="18.75" customHeight="1" x14ac:dyDescent="0.45">
      <c r="A6" s="72"/>
      <c r="B6" s="73"/>
      <c r="C6" s="73"/>
      <c r="D6" s="74"/>
      <c r="E6" s="75"/>
      <c r="F6" s="75"/>
      <c r="G6" s="75"/>
      <c r="H6" s="76"/>
      <c r="I6" s="77"/>
      <c r="J6" s="78"/>
      <c r="K6" s="79"/>
      <c r="L6" s="69"/>
      <c r="M6" s="70"/>
    </row>
    <row r="7" spans="1:13" s="71" customFormat="1" ht="27.75" customHeight="1" x14ac:dyDescent="0.45">
      <c r="A7" s="72"/>
      <c r="B7" s="73"/>
      <c r="C7" s="73"/>
      <c r="D7" s="80"/>
      <c r="E7" s="81"/>
      <c r="F7" s="81"/>
      <c r="G7" s="81"/>
      <c r="H7" s="82"/>
      <c r="I7" s="77"/>
      <c r="J7" s="83"/>
      <c r="K7" s="79"/>
      <c r="L7" s="69"/>
      <c r="M7" s="70"/>
    </row>
    <row r="8" spans="1:13" s="90" customFormat="1" ht="42" customHeight="1" thickBot="1" x14ac:dyDescent="0.25">
      <c r="A8" s="84"/>
      <c r="B8" s="85" t="s">
        <v>105</v>
      </c>
      <c r="C8" s="86"/>
      <c r="D8" s="87">
        <v>5563500</v>
      </c>
      <c r="E8" s="87">
        <f t="shared" ref="E8:J8" si="0">E58</f>
        <v>0</v>
      </c>
      <c r="F8" s="87">
        <f t="shared" si="0"/>
        <v>0</v>
      </c>
      <c r="G8" s="87">
        <f t="shared" si="0"/>
        <v>0</v>
      </c>
      <c r="H8" s="87">
        <f t="shared" si="0"/>
        <v>0</v>
      </c>
      <c r="I8" s="87"/>
      <c r="J8" s="87">
        <f t="shared" si="0"/>
        <v>0</v>
      </c>
      <c r="K8" s="84"/>
      <c r="L8" s="88"/>
      <c r="M8" s="89"/>
    </row>
    <row r="9" spans="1:13" s="98" customFormat="1" ht="45.75" customHeight="1" thickTop="1" x14ac:dyDescent="0.2">
      <c r="A9" s="91">
        <v>1</v>
      </c>
      <c r="B9" s="92" t="s">
        <v>88</v>
      </c>
      <c r="C9" s="93" t="s">
        <v>145</v>
      </c>
      <c r="D9" s="94">
        <f>D10</f>
        <v>5936100</v>
      </c>
      <c r="E9" s="94">
        <f t="shared" ref="E9:J9" si="1">E10</f>
        <v>0</v>
      </c>
      <c r="F9" s="94">
        <f t="shared" si="1"/>
        <v>0</v>
      </c>
      <c r="G9" s="94">
        <f t="shared" si="1"/>
        <v>0</v>
      </c>
      <c r="H9" s="94">
        <f t="shared" si="1"/>
        <v>0</v>
      </c>
      <c r="I9" s="94"/>
      <c r="J9" s="94">
        <f t="shared" si="1"/>
        <v>0</v>
      </c>
      <c r="K9" s="95" t="s">
        <v>146</v>
      </c>
      <c r="L9" s="96"/>
      <c r="M9" s="97"/>
    </row>
    <row r="10" spans="1:13" s="105" customFormat="1" ht="24" customHeight="1" x14ac:dyDescent="0.2">
      <c r="A10" s="99"/>
      <c r="B10" s="100" t="s">
        <v>89</v>
      </c>
      <c r="C10" s="101"/>
      <c r="D10" s="102">
        <f>D11</f>
        <v>5936100</v>
      </c>
      <c r="E10" s="102">
        <f t="shared" ref="E10:J10" si="2">E11</f>
        <v>0</v>
      </c>
      <c r="F10" s="102">
        <f t="shared" si="2"/>
        <v>0</v>
      </c>
      <c r="G10" s="102">
        <f t="shared" si="2"/>
        <v>0</v>
      </c>
      <c r="H10" s="102">
        <f t="shared" si="2"/>
        <v>0</v>
      </c>
      <c r="I10" s="102"/>
      <c r="J10" s="102">
        <f t="shared" si="2"/>
        <v>0</v>
      </c>
      <c r="K10" s="103"/>
      <c r="L10" s="104"/>
      <c r="M10" s="103"/>
    </row>
    <row r="11" spans="1:13" s="105" customFormat="1" ht="24" customHeight="1" x14ac:dyDescent="0.2">
      <c r="A11" s="99"/>
      <c r="B11" s="100" t="s">
        <v>90</v>
      </c>
      <c r="C11" s="101"/>
      <c r="D11" s="102">
        <f>D12</f>
        <v>5936100</v>
      </c>
      <c r="E11" s="102">
        <f t="shared" ref="E11:J11" si="3">E12</f>
        <v>0</v>
      </c>
      <c r="F11" s="102">
        <f t="shared" si="3"/>
        <v>0</v>
      </c>
      <c r="G11" s="102">
        <f t="shared" si="3"/>
        <v>0</v>
      </c>
      <c r="H11" s="102">
        <f t="shared" si="3"/>
        <v>0</v>
      </c>
      <c r="I11" s="102"/>
      <c r="J11" s="102">
        <f t="shared" si="3"/>
        <v>0</v>
      </c>
      <c r="K11" s="103"/>
      <c r="L11" s="104"/>
      <c r="M11" s="103"/>
    </row>
    <row r="12" spans="1:13" s="105" customFormat="1" ht="24" customHeight="1" x14ac:dyDescent="0.2">
      <c r="A12" s="99"/>
      <c r="B12" s="100" t="s">
        <v>91</v>
      </c>
      <c r="C12" s="101"/>
      <c r="D12" s="102">
        <f>D13+D14+D15+D16+D17+D18+D19+D20+D21+D22+D23+D24+D25+D26+D29+D27+D28</f>
        <v>5936100</v>
      </c>
      <c r="E12" s="102">
        <f t="shared" ref="E12:H12" si="4">E13+E14+E15+E16+E17+E18+E19+E20+E21+E22+E23+E24+E25+E26+E29+E27+E28</f>
        <v>0</v>
      </c>
      <c r="F12" s="102">
        <f t="shared" si="4"/>
        <v>0</v>
      </c>
      <c r="G12" s="102">
        <f t="shared" si="4"/>
        <v>0</v>
      </c>
      <c r="H12" s="102">
        <f t="shared" si="4"/>
        <v>0</v>
      </c>
      <c r="I12" s="102"/>
      <c r="J12" s="106">
        <f>I12*100/D12</f>
        <v>0</v>
      </c>
      <c r="K12" s="103"/>
      <c r="L12" s="104"/>
      <c r="M12" s="103"/>
    </row>
    <row r="13" spans="1:13" s="115" customFormat="1" ht="115.5" customHeight="1" x14ac:dyDescent="0.2">
      <c r="A13" s="99"/>
      <c r="B13" s="107" t="s">
        <v>92</v>
      </c>
      <c r="C13" s="108" t="s">
        <v>133</v>
      </c>
      <c r="D13" s="109">
        <v>2006400</v>
      </c>
      <c r="E13" s="110"/>
      <c r="F13" s="110"/>
      <c r="G13" s="110"/>
      <c r="H13" s="110"/>
      <c r="I13" s="111">
        <v>507960</v>
      </c>
      <c r="J13" s="106">
        <f>I13*100/D13</f>
        <v>25.316985645933013</v>
      </c>
      <c r="K13" s="112"/>
      <c r="L13" s="113">
        <v>428800</v>
      </c>
      <c r="M13" s="114">
        <f>L13/8</f>
        <v>53600</v>
      </c>
    </row>
    <row r="14" spans="1:13" s="115" customFormat="1" ht="76.5" customHeight="1" x14ac:dyDescent="0.2">
      <c r="A14" s="99"/>
      <c r="B14" s="116" t="s">
        <v>121</v>
      </c>
      <c r="C14" s="117" t="s">
        <v>134</v>
      </c>
      <c r="D14" s="109">
        <v>64000</v>
      </c>
      <c r="E14" s="118"/>
      <c r="F14" s="118"/>
      <c r="G14" s="118"/>
      <c r="H14" s="118"/>
      <c r="I14" s="111">
        <v>900</v>
      </c>
      <c r="J14" s="106">
        <f t="shared" ref="J14:J54" si="5">I14*100/D14</f>
        <v>1.40625</v>
      </c>
      <c r="K14" s="119"/>
      <c r="L14" s="113">
        <f>29400+200</f>
        <v>29600</v>
      </c>
      <c r="M14" s="114">
        <f t="shared" ref="M14:M20" si="6">L14/8</f>
        <v>3700</v>
      </c>
    </row>
    <row r="15" spans="1:13" s="115" customFormat="1" ht="72.75" customHeight="1" x14ac:dyDescent="0.2">
      <c r="A15" s="99"/>
      <c r="B15" s="116" t="s">
        <v>93</v>
      </c>
      <c r="C15" s="117" t="s">
        <v>134</v>
      </c>
      <c r="D15" s="109">
        <v>13300</v>
      </c>
      <c r="E15" s="118"/>
      <c r="F15" s="118"/>
      <c r="G15" s="118"/>
      <c r="H15" s="118"/>
      <c r="I15" s="111"/>
      <c r="J15" s="106">
        <f t="shared" si="5"/>
        <v>0</v>
      </c>
      <c r="K15" s="119"/>
      <c r="L15" s="113">
        <v>6100</v>
      </c>
      <c r="M15" s="114">
        <f t="shared" si="6"/>
        <v>762.5</v>
      </c>
    </row>
    <row r="16" spans="1:13" s="115" customFormat="1" ht="61.5" customHeight="1" x14ac:dyDescent="0.2">
      <c r="A16" s="99"/>
      <c r="B16" s="116" t="s">
        <v>94</v>
      </c>
      <c r="C16" s="117" t="s">
        <v>135</v>
      </c>
      <c r="D16" s="109">
        <v>80900</v>
      </c>
      <c r="E16" s="118"/>
      <c r="F16" s="118"/>
      <c r="G16" s="118"/>
      <c r="H16" s="118"/>
      <c r="I16" s="111"/>
      <c r="J16" s="106">
        <f t="shared" si="5"/>
        <v>0</v>
      </c>
      <c r="K16" s="119"/>
      <c r="L16" s="113">
        <v>37200</v>
      </c>
      <c r="M16" s="114">
        <f t="shared" si="6"/>
        <v>4650</v>
      </c>
    </row>
    <row r="17" spans="1:13" s="115" customFormat="1" ht="59.25" customHeight="1" x14ac:dyDescent="0.2">
      <c r="A17" s="99"/>
      <c r="B17" s="116" t="s">
        <v>95</v>
      </c>
      <c r="C17" s="117" t="s">
        <v>135</v>
      </c>
      <c r="D17" s="109">
        <v>163200</v>
      </c>
      <c r="E17" s="118"/>
      <c r="F17" s="118"/>
      <c r="G17" s="118"/>
      <c r="H17" s="118"/>
      <c r="I17" s="111"/>
      <c r="J17" s="106">
        <f t="shared" si="5"/>
        <v>0</v>
      </c>
      <c r="K17" s="119"/>
      <c r="L17" s="113">
        <v>76900</v>
      </c>
      <c r="M17" s="114">
        <f t="shared" si="6"/>
        <v>9612.5</v>
      </c>
    </row>
    <row r="18" spans="1:13" s="115" customFormat="1" ht="99" customHeight="1" x14ac:dyDescent="0.2">
      <c r="A18" s="120"/>
      <c r="B18" s="116" t="s">
        <v>96</v>
      </c>
      <c r="C18" s="117" t="s">
        <v>136</v>
      </c>
      <c r="D18" s="109">
        <v>48100</v>
      </c>
      <c r="E18" s="118"/>
      <c r="F18" s="118"/>
      <c r="G18" s="118"/>
      <c r="H18" s="118"/>
      <c r="I18" s="111">
        <v>30000</v>
      </c>
      <c r="J18" s="106">
        <f t="shared" si="5"/>
        <v>62.370062370062371</v>
      </c>
      <c r="K18" s="119"/>
      <c r="L18" s="113">
        <v>21100</v>
      </c>
      <c r="M18" s="114">
        <f t="shared" si="6"/>
        <v>2637.5</v>
      </c>
    </row>
    <row r="19" spans="1:13" s="115" customFormat="1" ht="49.5" customHeight="1" x14ac:dyDescent="0.2">
      <c r="A19" s="99"/>
      <c r="B19" s="116" t="s">
        <v>97</v>
      </c>
      <c r="C19" s="117" t="s">
        <v>137</v>
      </c>
      <c r="D19" s="109">
        <v>106600</v>
      </c>
      <c r="E19" s="118"/>
      <c r="F19" s="118"/>
      <c r="G19" s="118"/>
      <c r="H19" s="118"/>
      <c r="I19" s="111">
        <v>72000</v>
      </c>
      <c r="J19" s="106">
        <f t="shared" si="5"/>
        <v>67.542213883677292</v>
      </c>
      <c r="K19" s="121"/>
      <c r="L19" s="113">
        <v>11200</v>
      </c>
      <c r="M19" s="114">
        <f t="shared" si="6"/>
        <v>1400</v>
      </c>
    </row>
    <row r="20" spans="1:13" s="115" customFormat="1" ht="72.75" customHeight="1" x14ac:dyDescent="0.2">
      <c r="A20" s="99"/>
      <c r="B20" s="116" t="s">
        <v>98</v>
      </c>
      <c r="C20" s="117" t="s">
        <v>135</v>
      </c>
      <c r="D20" s="109">
        <v>3600</v>
      </c>
      <c r="E20" s="118"/>
      <c r="F20" s="118"/>
      <c r="G20" s="118"/>
      <c r="H20" s="118"/>
      <c r="I20" s="111"/>
      <c r="J20" s="106">
        <f t="shared" si="5"/>
        <v>0</v>
      </c>
      <c r="K20" s="119"/>
      <c r="L20" s="113">
        <v>1600</v>
      </c>
      <c r="M20" s="114">
        <f t="shared" si="6"/>
        <v>200</v>
      </c>
    </row>
    <row r="21" spans="1:13" s="115" customFormat="1" ht="48" customHeight="1" x14ac:dyDescent="0.2">
      <c r="A21" s="99"/>
      <c r="B21" s="116" t="s">
        <v>103</v>
      </c>
      <c r="C21" s="117" t="s">
        <v>159</v>
      </c>
      <c r="D21" s="109">
        <v>18600</v>
      </c>
      <c r="E21" s="118"/>
      <c r="F21" s="118"/>
      <c r="G21" s="118"/>
      <c r="H21" s="118"/>
      <c r="I21" s="111"/>
      <c r="J21" s="106">
        <f t="shared" si="5"/>
        <v>0</v>
      </c>
      <c r="K21" s="119"/>
      <c r="L21" s="113">
        <v>8200</v>
      </c>
      <c r="M21" s="114">
        <f t="shared" ref="M21:M54" si="7">L21/8</f>
        <v>1025</v>
      </c>
    </row>
    <row r="22" spans="1:13" s="124" customFormat="1" ht="69.75" customHeight="1" x14ac:dyDescent="0.45">
      <c r="A22" s="99"/>
      <c r="B22" s="116" t="s">
        <v>99</v>
      </c>
      <c r="C22" s="117" t="s">
        <v>139</v>
      </c>
      <c r="D22" s="109">
        <v>3034000</v>
      </c>
      <c r="E22" s="118"/>
      <c r="F22" s="118"/>
      <c r="G22" s="118"/>
      <c r="H22" s="118"/>
      <c r="I22" s="111">
        <v>1516456</v>
      </c>
      <c r="J22" s="106">
        <f t="shared" si="5"/>
        <v>49.982069874752803</v>
      </c>
      <c r="K22" s="119"/>
      <c r="L22" s="122">
        <v>705700</v>
      </c>
      <c r="M22" s="123">
        <f t="shared" si="7"/>
        <v>88212.5</v>
      </c>
    </row>
    <row r="23" spans="1:13" s="115" customFormat="1" ht="55.5" customHeight="1" x14ac:dyDescent="0.2">
      <c r="A23" s="99"/>
      <c r="B23" s="116" t="s">
        <v>100</v>
      </c>
      <c r="C23" s="117" t="s">
        <v>140</v>
      </c>
      <c r="D23" s="109">
        <v>60000</v>
      </c>
      <c r="E23" s="118"/>
      <c r="F23" s="118"/>
      <c r="G23" s="118"/>
      <c r="H23" s="118"/>
      <c r="I23" s="111"/>
      <c r="J23" s="106">
        <f t="shared" si="5"/>
        <v>0</v>
      </c>
      <c r="K23" s="119"/>
      <c r="L23" s="113">
        <v>5800</v>
      </c>
      <c r="M23" s="114">
        <f t="shared" si="7"/>
        <v>725</v>
      </c>
    </row>
    <row r="24" spans="1:13" s="115" customFormat="1" ht="54" customHeight="1" x14ac:dyDescent="0.2">
      <c r="A24" s="99"/>
      <c r="B24" s="116" t="s">
        <v>101</v>
      </c>
      <c r="C24" s="117" t="s">
        <v>141</v>
      </c>
      <c r="D24" s="109">
        <v>82700</v>
      </c>
      <c r="E24" s="118"/>
      <c r="F24" s="118"/>
      <c r="G24" s="118"/>
      <c r="H24" s="118"/>
      <c r="I24" s="111">
        <v>75375</v>
      </c>
      <c r="J24" s="106">
        <f t="shared" si="5"/>
        <v>91.142684401451021</v>
      </c>
      <c r="K24" s="121"/>
      <c r="L24" s="113">
        <v>39100</v>
      </c>
      <c r="M24" s="114">
        <f t="shared" si="7"/>
        <v>4887.5</v>
      </c>
    </row>
    <row r="25" spans="1:13" s="115" customFormat="1" ht="60" customHeight="1" x14ac:dyDescent="0.2">
      <c r="A25" s="99"/>
      <c r="B25" s="116" t="s">
        <v>122</v>
      </c>
      <c r="C25" s="117" t="s">
        <v>139</v>
      </c>
      <c r="D25" s="109">
        <v>60000</v>
      </c>
      <c r="E25" s="118"/>
      <c r="F25" s="118"/>
      <c r="G25" s="118"/>
      <c r="H25" s="118"/>
      <c r="I25" s="111">
        <v>60000</v>
      </c>
      <c r="J25" s="106">
        <f t="shared" si="5"/>
        <v>100</v>
      </c>
      <c r="K25" s="119"/>
      <c r="L25" s="113"/>
      <c r="M25" s="114"/>
    </row>
    <row r="26" spans="1:13" s="115" customFormat="1" ht="101.25" customHeight="1" x14ac:dyDescent="0.2">
      <c r="A26" s="99"/>
      <c r="B26" s="116" t="s">
        <v>123</v>
      </c>
      <c r="C26" s="117" t="s">
        <v>135</v>
      </c>
      <c r="D26" s="109">
        <v>7000</v>
      </c>
      <c r="E26" s="125"/>
      <c r="F26" s="125"/>
      <c r="G26" s="125"/>
      <c r="H26" s="125"/>
      <c r="I26" s="111"/>
      <c r="J26" s="106">
        <f t="shared" si="5"/>
        <v>0</v>
      </c>
      <c r="K26" s="119"/>
      <c r="L26" s="113"/>
      <c r="M26" s="114"/>
    </row>
    <row r="27" spans="1:13" s="115" customFormat="1" ht="90.75" customHeight="1" x14ac:dyDescent="0.2">
      <c r="A27" s="120"/>
      <c r="B27" s="116" t="s">
        <v>125</v>
      </c>
      <c r="C27" s="117" t="s">
        <v>143</v>
      </c>
      <c r="D27" s="126">
        <v>42500</v>
      </c>
      <c r="E27" s="118"/>
      <c r="F27" s="118"/>
      <c r="G27" s="118"/>
      <c r="H27" s="118"/>
      <c r="I27" s="127">
        <v>34000</v>
      </c>
      <c r="J27" s="106">
        <f t="shared" si="5"/>
        <v>80</v>
      </c>
      <c r="K27" s="119"/>
      <c r="L27" s="113">
        <v>36000</v>
      </c>
      <c r="M27" s="114">
        <f t="shared" ref="M27:M28" si="8">L27/8</f>
        <v>4500</v>
      </c>
    </row>
    <row r="28" spans="1:13" s="115" customFormat="1" ht="96.75" customHeight="1" x14ac:dyDescent="0.2">
      <c r="A28" s="99"/>
      <c r="B28" s="116" t="s">
        <v>126</v>
      </c>
      <c r="C28" s="117" t="s">
        <v>144</v>
      </c>
      <c r="D28" s="126">
        <v>8000</v>
      </c>
      <c r="E28" s="118"/>
      <c r="F28" s="118"/>
      <c r="G28" s="118"/>
      <c r="H28" s="118"/>
      <c r="I28" s="127">
        <v>8000</v>
      </c>
      <c r="J28" s="106">
        <f t="shared" si="5"/>
        <v>100</v>
      </c>
      <c r="K28" s="119"/>
      <c r="L28" s="113">
        <v>10000</v>
      </c>
      <c r="M28" s="114">
        <f t="shared" si="8"/>
        <v>1250</v>
      </c>
    </row>
    <row r="29" spans="1:13" s="115" customFormat="1" ht="94.5" customHeight="1" x14ac:dyDescent="0.2">
      <c r="A29" s="128"/>
      <c r="B29" s="116" t="s">
        <v>102</v>
      </c>
      <c r="C29" s="117" t="s">
        <v>142</v>
      </c>
      <c r="D29" s="126">
        <v>137200</v>
      </c>
      <c r="E29" s="118"/>
      <c r="F29" s="118"/>
      <c r="G29" s="118"/>
      <c r="H29" s="118"/>
      <c r="I29" s="111">
        <v>409794</v>
      </c>
      <c r="J29" s="106">
        <f t="shared" si="5"/>
        <v>298.68367346938777</v>
      </c>
      <c r="K29" s="119"/>
      <c r="L29" s="113">
        <v>60700</v>
      </c>
      <c r="M29" s="114">
        <f t="shared" si="7"/>
        <v>7587.5</v>
      </c>
    </row>
    <row r="30" spans="1:13" s="98" customFormat="1" ht="47.25" customHeight="1" x14ac:dyDescent="0.2">
      <c r="A30" s="129">
        <v>2</v>
      </c>
      <c r="B30" s="130" t="s">
        <v>69</v>
      </c>
      <c r="C30" s="93"/>
      <c r="D30" s="131">
        <v>114600</v>
      </c>
      <c r="E30" s="132"/>
      <c r="F30" s="132"/>
      <c r="G30" s="132"/>
      <c r="H30" s="132"/>
      <c r="I30" s="133"/>
      <c r="J30" s="134">
        <f t="shared" si="5"/>
        <v>0</v>
      </c>
      <c r="K30" s="135" t="s">
        <v>36</v>
      </c>
      <c r="L30" s="136">
        <v>50300</v>
      </c>
      <c r="M30" s="133">
        <f t="shared" si="7"/>
        <v>6287.5</v>
      </c>
    </row>
    <row r="31" spans="1:13" s="105" customFormat="1" ht="24" customHeight="1" x14ac:dyDescent="0.2">
      <c r="A31" s="137"/>
      <c r="B31" s="100" t="s">
        <v>104</v>
      </c>
      <c r="C31" s="101"/>
      <c r="D31" s="138">
        <f>D32</f>
        <v>0</v>
      </c>
      <c r="E31" s="100"/>
      <c r="F31" s="100"/>
      <c r="G31" s="100"/>
      <c r="H31" s="100"/>
      <c r="I31" s="139"/>
      <c r="J31" s="106">
        <v>0</v>
      </c>
      <c r="K31" s="103"/>
      <c r="L31" s="104"/>
      <c r="M31" s="103"/>
    </row>
    <row r="32" spans="1:13" s="105" customFormat="1" ht="24" customHeight="1" x14ac:dyDescent="0.2">
      <c r="A32" s="137"/>
      <c r="B32" s="100" t="s">
        <v>90</v>
      </c>
      <c r="C32" s="101"/>
      <c r="D32" s="138">
        <f>D33</f>
        <v>0</v>
      </c>
      <c r="E32" s="100"/>
      <c r="F32" s="100"/>
      <c r="G32" s="100"/>
      <c r="H32" s="100"/>
      <c r="I32" s="139"/>
      <c r="J32" s="106">
        <v>0</v>
      </c>
      <c r="K32" s="103"/>
      <c r="L32" s="104"/>
      <c r="M32" s="103"/>
    </row>
    <row r="33" spans="1:17" s="115" customFormat="1" ht="93.75" customHeight="1" x14ac:dyDescent="0.2">
      <c r="A33" s="140"/>
      <c r="B33" s="141" t="s">
        <v>91</v>
      </c>
      <c r="C33" s="142" t="s">
        <v>147</v>
      </c>
      <c r="D33" s="113"/>
      <c r="E33" s="141"/>
      <c r="F33" s="141"/>
      <c r="G33" s="141"/>
      <c r="H33" s="141"/>
      <c r="I33" s="143"/>
      <c r="J33" s="106">
        <v>0</v>
      </c>
      <c r="K33" s="144"/>
      <c r="L33" s="145">
        <v>50300</v>
      </c>
      <c r="M33" s="146"/>
    </row>
    <row r="34" spans="1:17" s="98" customFormat="1" ht="44.25" customHeight="1" x14ac:dyDescent="0.2">
      <c r="A34" s="147">
        <v>3</v>
      </c>
      <c r="B34" s="130" t="s">
        <v>86</v>
      </c>
      <c r="C34" s="148"/>
      <c r="D34" s="149">
        <f>D35</f>
        <v>56800</v>
      </c>
      <c r="E34" s="149">
        <f t="shared" ref="E34:H34" si="9">E35</f>
        <v>0</v>
      </c>
      <c r="F34" s="149">
        <f t="shared" si="9"/>
        <v>0</v>
      </c>
      <c r="G34" s="149">
        <f t="shared" si="9"/>
        <v>0</v>
      </c>
      <c r="H34" s="149">
        <f t="shared" si="9"/>
        <v>0</v>
      </c>
      <c r="I34" s="149"/>
      <c r="J34" s="149">
        <f>J35</f>
        <v>0</v>
      </c>
      <c r="K34" s="150" t="s">
        <v>36</v>
      </c>
      <c r="L34" s="136"/>
      <c r="M34" s="133"/>
    </row>
    <row r="35" spans="1:17" s="124" customFormat="1" ht="18.95" customHeight="1" x14ac:dyDescent="0.45">
      <c r="A35" s="151"/>
      <c r="B35" s="152" t="s">
        <v>114</v>
      </c>
      <c r="C35" s="153"/>
      <c r="D35" s="154">
        <f>D36+D37+D38+D39+D40</f>
        <v>56800</v>
      </c>
      <c r="E35" s="154">
        <f t="shared" ref="E35:H35" si="10">E36+E37+E38+E39+E40</f>
        <v>0</v>
      </c>
      <c r="F35" s="154">
        <f t="shared" si="10"/>
        <v>0</v>
      </c>
      <c r="G35" s="154">
        <f t="shared" si="10"/>
        <v>0</v>
      </c>
      <c r="H35" s="154">
        <f t="shared" si="10"/>
        <v>0</v>
      </c>
      <c r="I35" s="154"/>
      <c r="J35" s="106">
        <f t="shared" ref="J35:J40" si="11">I35*100/D35</f>
        <v>0</v>
      </c>
      <c r="K35" s="155"/>
      <c r="L35" s="122"/>
      <c r="M35" s="123"/>
    </row>
    <row r="36" spans="1:17" s="115" customFormat="1" ht="140.25" customHeight="1" x14ac:dyDescent="0.2">
      <c r="A36" s="151"/>
      <c r="B36" s="152" t="s">
        <v>127</v>
      </c>
      <c r="C36" s="117" t="s">
        <v>148</v>
      </c>
      <c r="D36" s="126">
        <v>0</v>
      </c>
      <c r="E36" s="118"/>
      <c r="F36" s="118"/>
      <c r="G36" s="118"/>
      <c r="H36" s="118"/>
      <c r="I36" s="143"/>
      <c r="J36" s="106">
        <v>0</v>
      </c>
      <c r="K36" s="156"/>
      <c r="L36" s="113">
        <v>7200</v>
      </c>
      <c r="M36" s="114">
        <f t="shared" ref="M36:M49" si="12">L36/8</f>
        <v>900</v>
      </c>
    </row>
    <row r="37" spans="1:17" s="115" customFormat="1" ht="140.25" customHeight="1" x14ac:dyDescent="0.2">
      <c r="A37" s="151"/>
      <c r="B37" s="152" t="s">
        <v>128</v>
      </c>
      <c r="C37" s="108" t="s">
        <v>152</v>
      </c>
      <c r="D37" s="109">
        <v>0</v>
      </c>
      <c r="E37" s="110"/>
      <c r="F37" s="110"/>
      <c r="G37" s="110"/>
      <c r="H37" s="110"/>
      <c r="I37" s="143"/>
      <c r="J37" s="106">
        <v>0</v>
      </c>
      <c r="K37" s="157"/>
      <c r="L37" s="113"/>
      <c r="M37" s="114"/>
    </row>
    <row r="38" spans="1:17" s="115" customFormat="1" ht="70.5" customHeight="1" x14ac:dyDescent="0.2">
      <c r="A38" s="151"/>
      <c r="B38" s="152" t="s">
        <v>129</v>
      </c>
      <c r="C38" s="117" t="s">
        <v>156</v>
      </c>
      <c r="D38" s="126">
        <v>0</v>
      </c>
      <c r="E38" s="118"/>
      <c r="F38" s="118"/>
      <c r="G38" s="118"/>
      <c r="H38" s="118"/>
      <c r="I38" s="143"/>
      <c r="J38" s="106">
        <v>0</v>
      </c>
      <c r="K38" s="156"/>
      <c r="L38" s="113">
        <v>7000</v>
      </c>
      <c r="M38" s="114">
        <f t="shared" ref="M38" si="13">L38/8</f>
        <v>875</v>
      </c>
    </row>
    <row r="39" spans="1:17" s="115" customFormat="1" ht="70.5" customHeight="1" x14ac:dyDescent="0.2">
      <c r="A39" s="151"/>
      <c r="B39" s="152" t="s">
        <v>130</v>
      </c>
      <c r="C39" s="117" t="s">
        <v>157</v>
      </c>
      <c r="D39" s="126">
        <v>10000</v>
      </c>
      <c r="E39" s="118"/>
      <c r="F39" s="118"/>
      <c r="G39" s="118"/>
      <c r="H39" s="118"/>
      <c r="I39" s="143">
        <v>10000</v>
      </c>
      <c r="J39" s="106">
        <f t="shared" si="11"/>
        <v>100</v>
      </c>
      <c r="K39" s="156"/>
      <c r="L39" s="113"/>
      <c r="M39" s="114"/>
    </row>
    <row r="40" spans="1:17" s="115" customFormat="1" ht="70.5" customHeight="1" x14ac:dyDescent="0.2">
      <c r="A40" s="158"/>
      <c r="B40" s="152" t="s">
        <v>131</v>
      </c>
      <c r="C40" s="117" t="s">
        <v>157</v>
      </c>
      <c r="D40" s="126">
        <v>46800</v>
      </c>
      <c r="E40" s="118"/>
      <c r="F40" s="118"/>
      <c r="G40" s="118"/>
      <c r="H40" s="118"/>
      <c r="I40" s="143"/>
      <c r="J40" s="106">
        <f t="shared" si="11"/>
        <v>0</v>
      </c>
      <c r="K40" s="156"/>
      <c r="L40" s="113"/>
      <c r="M40" s="114"/>
    </row>
    <row r="41" spans="1:17" s="98" customFormat="1" ht="79.5" customHeight="1" x14ac:dyDescent="0.2">
      <c r="A41" s="159">
        <v>4</v>
      </c>
      <c r="B41" s="160" t="s">
        <v>107</v>
      </c>
      <c r="C41" s="148" t="s">
        <v>138</v>
      </c>
      <c r="D41" s="131">
        <v>0</v>
      </c>
      <c r="E41" s="132"/>
      <c r="F41" s="132"/>
      <c r="G41" s="132"/>
      <c r="H41" s="132"/>
      <c r="I41" s="161"/>
      <c r="J41" s="134">
        <v>0</v>
      </c>
      <c r="K41" s="135" t="s">
        <v>36</v>
      </c>
      <c r="L41" s="136"/>
      <c r="M41" s="133"/>
      <c r="Q41" s="162"/>
    </row>
    <row r="42" spans="1:17" s="115" customFormat="1" ht="46.5" customHeight="1" x14ac:dyDescent="0.2">
      <c r="A42" s="151"/>
      <c r="B42" s="152" t="s">
        <v>108</v>
      </c>
      <c r="C42" s="117"/>
      <c r="D42" s="126"/>
      <c r="E42" s="118"/>
      <c r="F42" s="118"/>
      <c r="G42" s="118"/>
      <c r="H42" s="118"/>
      <c r="I42" s="163"/>
      <c r="J42" s="106">
        <v>0</v>
      </c>
      <c r="K42" s="156"/>
      <c r="L42" s="113"/>
      <c r="M42" s="114"/>
      <c r="Q42" s="164"/>
    </row>
    <row r="43" spans="1:17" s="115" customFormat="1" ht="21.75" customHeight="1" x14ac:dyDescent="0.2">
      <c r="A43" s="151"/>
      <c r="B43" s="152" t="s">
        <v>109</v>
      </c>
      <c r="C43" s="117"/>
      <c r="D43" s="126"/>
      <c r="E43" s="118"/>
      <c r="F43" s="118"/>
      <c r="G43" s="118"/>
      <c r="H43" s="118"/>
      <c r="I43" s="163"/>
      <c r="J43" s="106">
        <v>0</v>
      </c>
      <c r="K43" s="156"/>
      <c r="L43" s="113"/>
      <c r="M43" s="114"/>
      <c r="Q43" s="164"/>
    </row>
    <row r="44" spans="1:17" s="115" customFormat="1" ht="58.5" customHeight="1" x14ac:dyDescent="0.2">
      <c r="A44" s="158"/>
      <c r="B44" s="152" t="s">
        <v>110</v>
      </c>
      <c r="C44" s="117" t="s">
        <v>152</v>
      </c>
      <c r="D44" s="126"/>
      <c r="E44" s="118"/>
      <c r="F44" s="118"/>
      <c r="G44" s="118"/>
      <c r="H44" s="118"/>
      <c r="I44" s="143"/>
      <c r="J44" s="106">
        <v>0</v>
      </c>
      <c r="K44" s="156"/>
      <c r="L44" s="113">
        <v>2140</v>
      </c>
      <c r="M44" s="114">
        <f t="shared" si="12"/>
        <v>267.5</v>
      </c>
      <c r="Q44" s="165"/>
    </row>
    <row r="45" spans="1:17" s="98" customFormat="1" ht="42.75" customHeight="1" x14ac:dyDescent="0.2">
      <c r="A45" s="159">
        <v>5</v>
      </c>
      <c r="B45" s="130" t="s">
        <v>86</v>
      </c>
      <c r="C45" s="93" t="s">
        <v>151</v>
      </c>
      <c r="D45" s="131"/>
      <c r="E45" s="131">
        <f t="shared" ref="E45:H45" si="14">E46</f>
        <v>0</v>
      </c>
      <c r="F45" s="131">
        <f t="shared" si="14"/>
        <v>0</v>
      </c>
      <c r="G45" s="131">
        <f t="shared" si="14"/>
        <v>0</v>
      </c>
      <c r="H45" s="131">
        <f t="shared" si="14"/>
        <v>0</v>
      </c>
      <c r="I45" s="131"/>
      <c r="J45" s="131">
        <v>0</v>
      </c>
      <c r="K45" s="135" t="s">
        <v>36</v>
      </c>
      <c r="L45" s="136"/>
      <c r="M45" s="133">
        <f t="shared" ref="M45" si="15">L45/8</f>
        <v>0</v>
      </c>
      <c r="Q45" s="162"/>
    </row>
    <row r="46" spans="1:17" s="115" customFormat="1" ht="24.75" customHeight="1" x14ac:dyDescent="0.2">
      <c r="A46" s="151"/>
      <c r="B46" s="152" t="s">
        <v>114</v>
      </c>
      <c r="C46" s="117"/>
      <c r="D46" s="126"/>
      <c r="E46" s="126">
        <f t="shared" ref="E46:H46" si="16">E47</f>
        <v>0</v>
      </c>
      <c r="F46" s="126">
        <f t="shared" si="16"/>
        <v>0</v>
      </c>
      <c r="G46" s="126">
        <f t="shared" si="16"/>
        <v>0</v>
      </c>
      <c r="H46" s="126">
        <f t="shared" si="16"/>
        <v>0</v>
      </c>
      <c r="I46" s="126"/>
      <c r="J46" s="126">
        <v>0</v>
      </c>
      <c r="K46" s="156"/>
      <c r="L46" s="113"/>
      <c r="M46" s="114"/>
      <c r="Q46" s="164"/>
    </row>
    <row r="47" spans="1:17" s="115" customFormat="1" ht="24.75" customHeight="1" x14ac:dyDescent="0.2">
      <c r="A47" s="151"/>
      <c r="B47" s="152" t="s">
        <v>90</v>
      </c>
      <c r="C47" s="117"/>
      <c r="D47" s="126"/>
      <c r="E47" s="126">
        <f t="shared" ref="E47:H47" si="17">E48+E49</f>
        <v>0</v>
      </c>
      <c r="F47" s="126">
        <f t="shared" si="17"/>
        <v>0</v>
      </c>
      <c r="G47" s="126">
        <f t="shared" si="17"/>
        <v>0</v>
      </c>
      <c r="H47" s="126">
        <f t="shared" si="17"/>
        <v>0</v>
      </c>
      <c r="I47" s="126"/>
      <c r="J47" s="106">
        <v>0</v>
      </c>
      <c r="K47" s="156"/>
      <c r="L47" s="113"/>
      <c r="M47" s="114"/>
      <c r="Q47" s="164"/>
    </row>
    <row r="48" spans="1:17" s="115" customFormat="1" ht="42" customHeight="1" x14ac:dyDescent="0.2">
      <c r="A48" s="151"/>
      <c r="B48" s="152" t="s">
        <v>115</v>
      </c>
      <c r="C48" s="117" t="s">
        <v>152</v>
      </c>
      <c r="D48" s="126"/>
      <c r="E48" s="118"/>
      <c r="F48" s="118"/>
      <c r="G48" s="118"/>
      <c r="H48" s="118"/>
      <c r="I48" s="143"/>
      <c r="J48" s="106">
        <v>0</v>
      </c>
      <c r="K48" s="156"/>
      <c r="L48" s="113"/>
      <c r="M48" s="114"/>
      <c r="Q48" s="164"/>
    </row>
    <row r="49" spans="1:18" s="115" customFormat="1" ht="42" customHeight="1" x14ac:dyDescent="0.2">
      <c r="A49" s="158"/>
      <c r="B49" s="152" t="s">
        <v>116</v>
      </c>
      <c r="C49" s="117" t="s">
        <v>153</v>
      </c>
      <c r="D49" s="126"/>
      <c r="E49" s="118"/>
      <c r="F49" s="118"/>
      <c r="G49" s="118"/>
      <c r="H49" s="118"/>
      <c r="I49" s="143"/>
      <c r="J49" s="106">
        <v>0</v>
      </c>
      <c r="K49" s="156"/>
      <c r="L49" s="113">
        <v>139520</v>
      </c>
      <c r="M49" s="114">
        <f t="shared" si="12"/>
        <v>17440</v>
      </c>
      <c r="Q49" s="164"/>
    </row>
    <row r="50" spans="1:18" s="98" customFormat="1" ht="39" customHeight="1" x14ac:dyDescent="0.2">
      <c r="A50" s="159">
        <v>6</v>
      </c>
      <c r="B50" s="160" t="s">
        <v>107</v>
      </c>
      <c r="C50" s="93"/>
      <c r="D50" s="131"/>
      <c r="E50" s="131">
        <f t="shared" ref="E50:H50" si="18">E51</f>
        <v>0</v>
      </c>
      <c r="F50" s="131">
        <f t="shared" si="18"/>
        <v>0</v>
      </c>
      <c r="G50" s="131">
        <f t="shared" si="18"/>
        <v>0</v>
      </c>
      <c r="H50" s="131">
        <f t="shared" si="18"/>
        <v>0</v>
      </c>
      <c r="I50" s="131"/>
      <c r="J50" s="131">
        <v>0</v>
      </c>
      <c r="K50" s="135" t="s">
        <v>36</v>
      </c>
      <c r="L50" s="136"/>
      <c r="M50" s="133"/>
      <c r="Q50" s="162"/>
    </row>
    <row r="51" spans="1:18" s="115" customFormat="1" ht="39" customHeight="1" x14ac:dyDescent="0.2">
      <c r="A51" s="151"/>
      <c r="B51" s="152" t="s">
        <v>108</v>
      </c>
      <c r="C51" s="117"/>
      <c r="D51" s="126"/>
      <c r="E51" s="126">
        <f t="shared" ref="E51:H51" si="19">E52</f>
        <v>0</v>
      </c>
      <c r="F51" s="126">
        <f t="shared" si="19"/>
        <v>0</v>
      </c>
      <c r="G51" s="126">
        <f t="shared" si="19"/>
        <v>0</v>
      </c>
      <c r="H51" s="126">
        <f t="shared" si="19"/>
        <v>0</v>
      </c>
      <c r="I51" s="126"/>
      <c r="J51" s="126">
        <v>0</v>
      </c>
      <c r="K51" s="156"/>
      <c r="L51" s="113"/>
      <c r="M51" s="114"/>
      <c r="Q51" s="164"/>
    </row>
    <row r="52" spans="1:18" s="115" customFormat="1" ht="21.75" customHeight="1" x14ac:dyDescent="0.2">
      <c r="A52" s="151"/>
      <c r="B52" s="152" t="s">
        <v>109</v>
      </c>
      <c r="C52" s="117"/>
      <c r="D52" s="126"/>
      <c r="E52" s="126">
        <f t="shared" ref="E52:H52" si="20">E53</f>
        <v>0</v>
      </c>
      <c r="F52" s="126">
        <f t="shared" si="20"/>
        <v>0</v>
      </c>
      <c r="G52" s="126">
        <f t="shared" si="20"/>
        <v>0</v>
      </c>
      <c r="H52" s="126">
        <f t="shared" si="20"/>
        <v>0</v>
      </c>
      <c r="I52" s="126"/>
      <c r="J52" s="106">
        <v>0</v>
      </c>
      <c r="K52" s="156"/>
      <c r="L52" s="113"/>
      <c r="M52" s="114"/>
      <c r="Q52" s="164"/>
    </row>
    <row r="53" spans="1:18" s="115" customFormat="1" ht="155.25" customHeight="1" x14ac:dyDescent="0.2">
      <c r="A53" s="158"/>
      <c r="B53" s="152" t="s">
        <v>150</v>
      </c>
      <c r="C53" s="117" t="s">
        <v>149</v>
      </c>
      <c r="D53" s="126">
        <v>85800</v>
      </c>
      <c r="E53" s="118"/>
      <c r="F53" s="118"/>
      <c r="G53" s="118"/>
      <c r="H53" s="118"/>
      <c r="I53" s="143"/>
      <c r="J53" s="106">
        <f>I53*100/D53</f>
        <v>0</v>
      </c>
      <c r="K53" s="156"/>
      <c r="L53" s="113">
        <v>39000</v>
      </c>
      <c r="M53" s="114">
        <f t="shared" si="7"/>
        <v>4875</v>
      </c>
      <c r="Q53" s="166"/>
    </row>
    <row r="54" spans="1:18" s="98" customFormat="1" ht="38.25" customHeight="1" x14ac:dyDescent="0.2">
      <c r="A54" s="129">
        <v>7</v>
      </c>
      <c r="B54" s="160" t="s">
        <v>112</v>
      </c>
      <c r="C54" s="93" t="s">
        <v>155</v>
      </c>
      <c r="D54" s="131">
        <v>114600</v>
      </c>
      <c r="E54" s="132"/>
      <c r="F54" s="132"/>
      <c r="G54" s="132"/>
      <c r="H54" s="132"/>
      <c r="I54" s="167"/>
      <c r="J54" s="134">
        <f t="shared" si="5"/>
        <v>0</v>
      </c>
      <c r="K54" s="135" t="s">
        <v>36</v>
      </c>
      <c r="L54" s="136">
        <v>38000</v>
      </c>
      <c r="M54" s="133">
        <f t="shared" si="7"/>
        <v>4750</v>
      </c>
      <c r="R54" s="168" t="s">
        <v>87</v>
      </c>
    </row>
    <row r="55" spans="1:18" s="105" customFormat="1" ht="24" customHeight="1" x14ac:dyDescent="0.2">
      <c r="A55" s="137"/>
      <c r="B55" s="100" t="s">
        <v>113</v>
      </c>
      <c r="C55" s="101"/>
      <c r="D55" s="138"/>
      <c r="E55" s="100"/>
      <c r="F55" s="100"/>
      <c r="G55" s="100"/>
      <c r="H55" s="100"/>
      <c r="I55" s="138"/>
      <c r="J55" s="106">
        <v>0</v>
      </c>
      <c r="K55" s="103"/>
      <c r="L55" s="104"/>
      <c r="M55" s="103"/>
    </row>
    <row r="56" spans="1:18" s="105" customFormat="1" ht="24" customHeight="1" x14ac:dyDescent="0.2">
      <c r="A56" s="137"/>
      <c r="B56" s="100" t="s">
        <v>109</v>
      </c>
      <c r="C56" s="101"/>
      <c r="D56" s="138"/>
      <c r="E56" s="100"/>
      <c r="F56" s="100"/>
      <c r="G56" s="100"/>
      <c r="H56" s="100"/>
      <c r="I56" s="138"/>
      <c r="J56" s="106">
        <v>0</v>
      </c>
      <c r="K56" s="103"/>
      <c r="L56" s="104"/>
      <c r="M56" s="103"/>
    </row>
    <row r="57" spans="1:18" s="115" customFormat="1" ht="75.75" customHeight="1" x14ac:dyDescent="0.2">
      <c r="A57" s="140"/>
      <c r="B57" s="142" t="s">
        <v>111</v>
      </c>
      <c r="C57" s="142" t="s">
        <v>154</v>
      </c>
      <c r="D57" s="113">
        <v>30000</v>
      </c>
      <c r="E57" s="141"/>
      <c r="F57" s="141"/>
      <c r="G57" s="141"/>
      <c r="H57" s="141"/>
      <c r="I57" s="143">
        <v>30000</v>
      </c>
      <c r="J57" s="106">
        <f>I57*100/D57</f>
        <v>100</v>
      </c>
      <c r="K57" s="144"/>
      <c r="L57" s="145">
        <v>38000</v>
      </c>
      <c r="M57" s="146"/>
    </row>
    <row r="58" spans="1:18" s="71" customFormat="1" ht="33.75" customHeight="1" x14ac:dyDescent="0.45">
      <c r="A58" s="169" t="s">
        <v>124</v>
      </c>
      <c r="B58" s="170"/>
      <c r="C58" s="171"/>
      <c r="D58" s="172">
        <f>D9+D30+D34+D41+D45+D50+D54</f>
        <v>6222100</v>
      </c>
      <c r="E58" s="172">
        <f t="shared" ref="E58:H58" si="21">E9+E30+E34+E41+E45+E50+E54</f>
        <v>0</v>
      </c>
      <c r="F58" s="172">
        <f t="shared" si="21"/>
        <v>0</v>
      </c>
      <c r="G58" s="172">
        <f t="shared" si="21"/>
        <v>0</v>
      </c>
      <c r="H58" s="172">
        <f t="shared" si="21"/>
        <v>0</v>
      </c>
      <c r="I58" s="172">
        <f>I9+I30+I34+I41+I45+I50+I54</f>
        <v>0</v>
      </c>
      <c r="J58" s="173">
        <f>I58*100/D58</f>
        <v>0</v>
      </c>
      <c r="K58" s="174"/>
      <c r="L58" s="175"/>
      <c r="M58" s="176"/>
    </row>
    <row r="59" spans="1:18" ht="23.25" x14ac:dyDescent="0.5">
      <c r="A59" s="56"/>
      <c r="C59" s="178" t="s">
        <v>117</v>
      </c>
      <c r="G59" s="179" t="s">
        <v>118</v>
      </c>
      <c r="H59" s="179"/>
      <c r="I59" s="56"/>
      <c r="J59" s="180"/>
      <c r="L59" s="56"/>
    </row>
    <row r="60" spans="1:18" ht="23.25" x14ac:dyDescent="0.5">
      <c r="A60" s="56"/>
      <c r="I60" s="56"/>
      <c r="J60" s="180"/>
      <c r="L60" s="56"/>
    </row>
    <row r="61" spans="1:18" ht="23.25" x14ac:dyDescent="0.5">
      <c r="A61" s="56"/>
      <c r="C61" s="56" t="s">
        <v>165</v>
      </c>
      <c r="D61" s="181" t="s">
        <v>119</v>
      </c>
      <c r="G61" s="182" t="s">
        <v>119</v>
      </c>
      <c r="H61" s="182"/>
      <c r="I61" s="56"/>
      <c r="J61" s="180"/>
      <c r="L61" s="56"/>
    </row>
    <row r="62" spans="1:18" ht="23.25" x14ac:dyDescent="0.5">
      <c r="A62" s="56"/>
      <c r="C62" s="178" t="s">
        <v>161</v>
      </c>
      <c r="I62" s="178" t="s">
        <v>163</v>
      </c>
      <c r="L62" s="56"/>
    </row>
    <row r="63" spans="1:18" ht="23.25" x14ac:dyDescent="0.5">
      <c r="A63" s="56"/>
      <c r="C63" s="178" t="s">
        <v>162</v>
      </c>
      <c r="I63" s="178" t="s">
        <v>164</v>
      </c>
      <c r="L63" s="56"/>
    </row>
    <row r="64" spans="1:18" ht="15.75" customHeight="1" x14ac:dyDescent="0.5"/>
    <row r="65" ht="15.75" customHeight="1" x14ac:dyDescent="0.5"/>
    <row r="66" ht="15.75" customHeight="1" x14ac:dyDescent="0.5"/>
    <row r="67" ht="15.75" customHeight="1" x14ac:dyDescent="0.5"/>
    <row r="68" ht="15.75" customHeight="1" x14ac:dyDescent="0.5"/>
    <row r="69" ht="15.75" customHeight="1" x14ac:dyDescent="0.5"/>
    <row r="70" ht="15.75" customHeight="1" x14ac:dyDescent="0.5"/>
    <row r="71" ht="15.75" customHeight="1" x14ac:dyDescent="0.5"/>
    <row r="72" ht="15.75" customHeight="1" x14ac:dyDescent="0.5"/>
    <row r="73" ht="15.75" customHeight="1" x14ac:dyDescent="0.5"/>
    <row r="74" ht="15.75" customHeight="1" x14ac:dyDescent="0.5"/>
    <row r="75" ht="15.75" customHeight="1" x14ac:dyDescent="0.5"/>
    <row r="76" ht="15.75" customHeight="1" x14ac:dyDescent="0.5"/>
    <row r="77" ht="15.75" customHeight="1" x14ac:dyDescent="0.5"/>
    <row r="78" ht="15.75" customHeight="1" x14ac:dyDescent="0.5"/>
    <row r="79" ht="15.75" customHeight="1" x14ac:dyDescent="0.5"/>
    <row r="80" ht="15.75" customHeight="1" x14ac:dyDescent="0.5"/>
    <row r="81" ht="15.75" customHeight="1" x14ac:dyDescent="0.5"/>
    <row r="82" ht="15.75" customHeight="1" x14ac:dyDescent="0.5"/>
    <row r="83" ht="15.75" customHeight="1" x14ac:dyDescent="0.5"/>
    <row r="84" ht="15.75" customHeight="1" x14ac:dyDescent="0.5"/>
    <row r="85" ht="15.75" customHeight="1" x14ac:dyDescent="0.5"/>
    <row r="86" ht="15.75" customHeight="1" x14ac:dyDescent="0.5"/>
    <row r="87" ht="15.75" customHeight="1" x14ac:dyDescent="0.5"/>
    <row r="88" ht="15.75" customHeight="1" x14ac:dyDescent="0.5"/>
    <row r="89" ht="15.75" customHeight="1" x14ac:dyDescent="0.5"/>
    <row r="90" ht="15.75" customHeight="1" x14ac:dyDescent="0.5"/>
    <row r="91" ht="15.75" customHeight="1" x14ac:dyDescent="0.5"/>
    <row r="92" ht="15.75" customHeight="1" x14ac:dyDescent="0.5"/>
    <row r="93" ht="15.75" customHeight="1" x14ac:dyDescent="0.5"/>
    <row r="94" ht="15.75" customHeight="1" x14ac:dyDescent="0.5"/>
    <row r="95" ht="15.75" customHeight="1" x14ac:dyDescent="0.5"/>
    <row r="96" ht="15.75" customHeight="1" x14ac:dyDescent="0.5"/>
    <row r="97" ht="15.75" customHeight="1" x14ac:dyDescent="0.5"/>
    <row r="98" ht="15.75" customHeight="1" x14ac:dyDescent="0.5"/>
    <row r="99" ht="15.75" customHeight="1" x14ac:dyDescent="0.5"/>
    <row r="100" ht="15.75" customHeight="1" x14ac:dyDescent="0.5"/>
    <row r="101" ht="15.75" customHeight="1" x14ac:dyDescent="0.5"/>
    <row r="102" ht="15.75" customHeight="1" x14ac:dyDescent="0.5"/>
    <row r="103" ht="15.75" customHeight="1" x14ac:dyDescent="0.5"/>
    <row r="104" ht="15.75" customHeight="1" x14ac:dyDescent="0.5"/>
    <row r="105" ht="15.75" customHeight="1" x14ac:dyDescent="0.5"/>
    <row r="106" ht="15.75" customHeight="1" x14ac:dyDescent="0.5"/>
    <row r="107" ht="15.75" customHeight="1" x14ac:dyDescent="0.5"/>
    <row r="108" ht="15.75" customHeight="1" x14ac:dyDescent="0.5"/>
    <row r="109" ht="15.75" customHeight="1" x14ac:dyDescent="0.5"/>
    <row r="110" ht="15.75" customHeight="1" x14ac:dyDescent="0.5"/>
    <row r="111" ht="15.75" customHeight="1" x14ac:dyDescent="0.5"/>
    <row r="112" ht="15.75" customHeight="1" x14ac:dyDescent="0.5"/>
    <row r="113" ht="15.75" customHeight="1" x14ac:dyDescent="0.5"/>
    <row r="114" ht="15.75" customHeight="1" x14ac:dyDescent="0.5"/>
    <row r="115" ht="15.75" customHeight="1" x14ac:dyDescent="0.5"/>
    <row r="116" ht="15.75" customHeight="1" x14ac:dyDescent="0.5"/>
    <row r="117" ht="15.75" customHeight="1" x14ac:dyDescent="0.5"/>
    <row r="118" ht="15.75" customHeight="1" x14ac:dyDescent="0.5"/>
    <row r="119" ht="15.75" customHeight="1" x14ac:dyDescent="0.5"/>
    <row r="120" ht="15.75" customHeight="1" x14ac:dyDescent="0.5"/>
    <row r="121" ht="15.75" customHeight="1" x14ac:dyDescent="0.5"/>
    <row r="122" ht="15.75" customHeight="1" x14ac:dyDescent="0.5"/>
    <row r="123" ht="15.75" customHeight="1" x14ac:dyDescent="0.5"/>
    <row r="124" ht="15.75" customHeight="1" x14ac:dyDescent="0.5"/>
    <row r="125" ht="15.75" customHeight="1" x14ac:dyDescent="0.5"/>
    <row r="126" ht="15.75" customHeight="1" x14ac:dyDescent="0.5"/>
    <row r="127" ht="15.75" customHeight="1" x14ac:dyDescent="0.5"/>
    <row r="128" ht="15.75" customHeight="1" x14ac:dyDescent="0.5"/>
    <row r="129" ht="15.75" customHeight="1" x14ac:dyDescent="0.5"/>
    <row r="130" ht="15.75" customHeight="1" x14ac:dyDescent="0.5"/>
    <row r="131" ht="15.75" customHeight="1" x14ac:dyDescent="0.5"/>
    <row r="132" ht="15.75" customHeight="1" x14ac:dyDescent="0.5"/>
    <row r="133" ht="15.75" customHeight="1" x14ac:dyDescent="0.5"/>
    <row r="134" ht="15.75" customHeight="1" x14ac:dyDescent="0.5"/>
    <row r="135" ht="15.75" customHeight="1" x14ac:dyDescent="0.5"/>
    <row r="136" ht="15.75" customHeight="1" x14ac:dyDescent="0.5"/>
    <row r="137" ht="15.75" customHeight="1" x14ac:dyDescent="0.5"/>
    <row r="138" ht="15.75" customHeight="1" x14ac:dyDescent="0.5"/>
    <row r="139" ht="15.75" customHeight="1" x14ac:dyDescent="0.5"/>
    <row r="140" ht="15.75" customHeight="1" x14ac:dyDescent="0.5"/>
    <row r="141" ht="15.75" customHeight="1" x14ac:dyDescent="0.5"/>
    <row r="142" ht="15.75" customHeight="1" x14ac:dyDescent="0.5"/>
    <row r="143" ht="15.75" customHeight="1" x14ac:dyDescent="0.5"/>
    <row r="144" ht="15.75" customHeight="1" x14ac:dyDescent="0.5"/>
    <row r="145" ht="15.75" customHeight="1" x14ac:dyDescent="0.5"/>
    <row r="146" ht="15.75" customHeight="1" x14ac:dyDescent="0.5"/>
    <row r="147" ht="15.75" customHeight="1" x14ac:dyDescent="0.5"/>
    <row r="148" ht="15.75" customHeight="1" x14ac:dyDescent="0.5"/>
    <row r="149" ht="15.75" customHeight="1" x14ac:dyDescent="0.5"/>
    <row r="150" ht="15.75" customHeight="1" x14ac:dyDescent="0.5"/>
    <row r="151" ht="15.75" customHeight="1" x14ac:dyDescent="0.5"/>
    <row r="152" ht="15.75" customHeight="1" x14ac:dyDescent="0.5"/>
    <row r="153" ht="15.75" customHeight="1" x14ac:dyDescent="0.5"/>
    <row r="154" ht="15.75" customHeight="1" x14ac:dyDescent="0.5"/>
    <row r="155" ht="15.75" customHeight="1" x14ac:dyDescent="0.5"/>
    <row r="156" ht="15.75" customHeight="1" x14ac:dyDescent="0.5"/>
    <row r="157" ht="15.75" customHeight="1" x14ac:dyDescent="0.5"/>
    <row r="158" ht="15.75" customHeight="1" x14ac:dyDescent="0.5"/>
    <row r="159" ht="15.75" customHeight="1" x14ac:dyDescent="0.5"/>
    <row r="160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</sheetData>
  <mergeCells count="22">
    <mergeCell ref="A30:A33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  <mergeCell ref="A54:A57"/>
    <mergeCell ref="A34:A40"/>
    <mergeCell ref="A58:C58"/>
    <mergeCell ref="G59:H59"/>
    <mergeCell ref="G61:H61"/>
    <mergeCell ref="A45:A49"/>
    <mergeCell ref="A50:A53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1" customHeight="1" x14ac:dyDescent="0.55000000000000004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1" customHeight="1" x14ac:dyDescent="0.55000000000000004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20.25" customHeight="1" x14ac:dyDescent="0.55000000000000004">
      <c r="A4" s="38" t="s">
        <v>81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ht="23.25" customHeight="1" x14ac:dyDescent="0.55000000000000004">
      <c r="A5" s="48" t="s">
        <v>3</v>
      </c>
      <c r="B5" s="45" t="s">
        <v>4</v>
      </c>
      <c r="C5" s="45" t="s">
        <v>5</v>
      </c>
      <c r="D5" s="42" t="s">
        <v>6</v>
      </c>
      <c r="E5" s="43"/>
      <c r="F5" s="43"/>
      <c r="G5" s="43"/>
      <c r="H5" s="44"/>
      <c r="I5" s="45" t="s">
        <v>7</v>
      </c>
      <c r="J5" s="45" t="s">
        <v>8</v>
      </c>
    </row>
    <row r="6" spans="1:10" ht="24" x14ac:dyDescent="0.55000000000000004">
      <c r="A6" s="46"/>
      <c r="B6" s="46"/>
      <c r="C6" s="46"/>
      <c r="D6" s="34" t="s">
        <v>9</v>
      </c>
      <c r="E6" s="47" t="s">
        <v>10</v>
      </c>
      <c r="F6" s="34" t="s">
        <v>11</v>
      </c>
      <c r="G6" s="34" t="s">
        <v>12</v>
      </c>
      <c r="H6" s="34" t="s">
        <v>13</v>
      </c>
      <c r="I6" s="46"/>
      <c r="J6" s="46"/>
    </row>
    <row r="7" spans="1:10" ht="27.75" customHeight="1" x14ac:dyDescent="0.55000000000000004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36"/>
      <c r="B41" s="37"/>
      <c r="C41" s="37"/>
      <c r="D41" s="37"/>
      <c r="E41" s="37"/>
      <c r="F41" s="37"/>
      <c r="G41" s="37"/>
      <c r="H41" s="37"/>
      <c r="I41" s="37"/>
      <c r="J41" s="37"/>
    </row>
    <row r="42" spans="1:10" ht="18.75" customHeight="1" x14ac:dyDescent="0.55000000000000004">
      <c r="A42" s="36" t="s">
        <v>28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ht="18" customHeight="1" x14ac:dyDescent="0.55000000000000004">
      <c r="A43" s="36" t="s">
        <v>29</v>
      </c>
      <c r="B43" s="37"/>
      <c r="C43" s="37"/>
      <c r="D43" s="37"/>
      <c r="E43" s="37"/>
      <c r="F43" s="37"/>
      <c r="G43" s="37"/>
      <c r="H43" s="37"/>
      <c r="I43" s="37"/>
      <c r="J43" s="37"/>
    </row>
    <row r="44" spans="1:10" ht="20.25" customHeight="1" x14ac:dyDescent="0.55000000000000004">
      <c r="A44" s="38" t="s">
        <v>82</v>
      </c>
      <c r="B44" s="39"/>
      <c r="C44" s="39"/>
      <c r="D44" s="39"/>
      <c r="E44" s="39"/>
      <c r="F44" s="39"/>
      <c r="G44" s="39"/>
      <c r="H44" s="39"/>
      <c r="I44" s="39"/>
      <c r="J44" s="39"/>
    </row>
    <row r="45" spans="1:10" ht="14.25" customHeight="1" x14ac:dyDescent="0.55000000000000004">
      <c r="A45" s="34" t="s">
        <v>3</v>
      </c>
      <c r="B45" s="34" t="s">
        <v>4</v>
      </c>
      <c r="C45" s="30" t="s">
        <v>30</v>
      </c>
      <c r="D45" s="31"/>
      <c r="E45" s="30" t="s">
        <v>31</v>
      </c>
      <c r="F45" s="31"/>
      <c r="G45" s="30" t="s">
        <v>32</v>
      </c>
      <c r="H45" s="31"/>
      <c r="I45" s="34" t="s">
        <v>33</v>
      </c>
      <c r="J45" s="40" t="s">
        <v>34</v>
      </c>
    </row>
    <row r="46" spans="1:10" ht="31.5" customHeight="1" x14ac:dyDescent="0.55000000000000004">
      <c r="A46" s="35"/>
      <c r="B46" s="35"/>
      <c r="C46" s="32"/>
      <c r="D46" s="33"/>
      <c r="E46" s="32"/>
      <c r="F46" s="33"/>
      <c r="G46" s="32"/>
      <c r="H46" s="33"/>
      <c r="I46" s="35"/>
      <c r="J46" s="41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9" t="s">
        <v>35</v>
      </c>
      <c r="D47" s="28"/>
      <c r="E47" s="27">
        <f>รายงานการใช้จ่าย!D6</f>
        <v>742400</v>
      </c>
      <c r="F47" s="28"/>
      <c r="G47" s="27">
        <f>รายงานการใช้จ่าย!M6</f>
        <v>0</v>
      </c>
      <c r="H47" s="28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9" t="s">
        <v>37</v>
      </c>
      <c r="D48" s="28"/>
      <c r="E48" s="27">
        <f>รายงานการใช้จ่าย!D7</f>
        <v>91500</v>
      </c>
      <c r="F48" s="28"/>
      <c r="G48" s="27">
        <f>รายงานการใช้จ่าย!M7</f>
        <v>0</v>
      </c>
      <c r="H48" s="28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9" t="s">
        <v>37</v>
      </c>
      <c r="D49" s="28"/>
      <c r="E49" s="27">
        <f>รายงานการใช้จ่าย!D8</f>
        <v>600</v>
      </c>
      <c r="F49" s="28"/>
      <c r="G49" s="27">
        <f>รายงานการใช้จ่าย!M8</f>
        <v>0</v>
      </c>
      <c r="H49" s="28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9" t="s">
        <v>37</v>
      </c>
      <c r="D50" s="28"/>
      <c r="E50" s="27">
        <f>รายงานการใช้จ่าย!D9</f>
        <v>19100</v>
      </c>
      <c r="F50" s="28"/>
      <c r="G50" s="27">
        <f>รายงานการใช้จ่าย!M9</f>
        <v>5400</v>
      </c>
      <c r="H50" s="28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9" t="s">
        <v>37</v>
      </c>
      <c r="D51" s="28"/>
      <c r="E51" s="27">
        <f>รายงานการใช้จ่าย!D10</f>
        <v>115700</v>
      </c>
      <c r="F51" s="28"/>
      <c r="G51" s="27">
        <f>รายงานการใช้จ่าย!M10</f>
        <v>0</v>
      </c>
      <c r="H51" s="28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9" t="s">
        <v>37</v>
      </c>
      <c r="D52" s="28"/>
      <c r="E52" s="27">
        <f>รายงานการใช้จ่าย!D11</f>
        <v>111900</v>
      </c>
      <c r="F52" s="28"/>
      <c r="G52" s="27">
        <f>รายงานการใช้จ่าย!M11</f>
        <v>0</v>
      </c>
      <c r="H52" s="28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9" t="s">
        <v>37</v>
      </c>
      <c r="D53" s="28"/>
      <c r="E53" s="27">
        <f>รายงานการใช้จ่าย!D12</f>
        <v>16100</v>
      </c>
      <c r="F53" s="28"/>
      <c r="G53" s="27">
        <f>รายงานการใช้จ่าย!M12</f>
        <v>0</v>
      </c>
      <c r="H53" s="28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9" t="s">
        <v>37</v>
      </c>
      <c r="D54" s="28"/>
      <c r="E54" s="27">
        <f>รายงานการใช้จ่าย!D13</f>
        <v>19300</v>
      </c>
      <c r="F54" s="28"/>
      <c r="G54" s="27">
        <f>รายงานการใช้จ่าย!M13</f>
        <v>0</v>
      </c>
      <c r="H54" s="28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9" t="s">
        <v>37</v>
      </c>
      <c r="D55" s="28"/>
      <c r="E55" s="27">
        <f>รายงานการใช้จ่าย!D14</f>
        <v>5100</v>
      </c>
      <c r="F55" s="28"/>
      <c r="G55" s="27">
        <f>รายงานการใช้จ่าย!M14</f>
        <v>0</v>
      </c>
      <c r="H55" s="28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9" t="s">
        <v>37</v>
      </c>
      <c r="D56" s="28"/>
      <c r="E56" s="27">
        <f>รายงานการใช้จ่าย!D15</f>
        <v>14000</v>
      </c>
      <c r="F56" s="28"/>
      <c r="G56" s="27">
        <f>รายงานการใช้จ่าย!M15</f>
        <v>0</v>
      </c>
      <c r="H56" s="28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9" t="s">
        <v>37</v>
      </c>
      <c r="D57" s="28"/>
      <c r="E57" s="27">
        <f>รายงานการใช้จ่าย!D16</f>
        <v>1097300</v>
      </c>
      <c r="F57" s="28"/>
      <c r="G57" s="27">
        <f>รายงานการใช้จ่าย!M16</f>
        <v>450742.20000000007</v>
      </c>
      <c r="H57" s="28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9" t="s">
        <v>37</v>
      </c>
      <c r="D58" s="28"/>
      <c r="E58" s="27">
        <f>รายงานการใช้จ่าย!D17</f>
        <v>10000</v>
      </c>
      <c r="F58" s="28"/>
      <c r="G58" s="27">
        <f>รายงานการใช้จ่าย!M17</f>
        <v>0</v>
      </c>
      <c r="H58" s="28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9" t="s">
        <v>37</v>
      </c>
      <c r="D59" s="28"/>
      <c r="E59" s="27">
        <f>รายงานการใช้จ่าย!D18</f>
        <v>76900</v>
      </c>
      <c r="F59" s="28"/>
      <c r="G59" s="27">
        <f>รายงานการใช้จ่าย!M18</f>
        <v>88575</v>
      </c>
      <c r="H59" s="28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9" t="s">
        <v>37</v>
      </c>
      <c r="D60" s="28"/>
      <c r="E60" s="27">
        <f>รายงานการใช้จ่าย!D19</f>
        <v>2339900</v>
      </c>
      <c r="F60" s="28"/>
      <c r="G60" s="27">
        <f>รายงานการใช้จ่าย!M19</f>
        <v>0</v>
      </c>
      <c r="H60" s="28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9" t="s">
        <v>37</v>
      </c>
      <c r="D61" s="28"/>
      <c r="E61" s="27">
        <f>รายงานการใช้จ่าย!D20</f>
        <v>104000</v>
      </c>
      <c r="F61" s="28"/>
      <c r="G61" s="49"/>
      <c r="H61" s="28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9" t="s">
        <v>37</v>
      </c>
      <c r="D62" s="28"/>
      <c r="E62" s="27">
        <f>รายงานการใช้จ่าย!D21</f>
        <v>0</v>
      </c>
      <c r="F62" s="28"/>
      <c r="G62" s="27">
        <f>รายงานการใช้จ่าย!M21</f>
        <v>445182.80000000005</v>
      </c>
      <c r="H62" s="28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9" t="s">
        <v>37</v>
      </c>
      <c r="D63" s="28"/>
      <c r="E63" s="27">
        <f>รายงานการใช้จ่าย!D22</f>
        <v>0</v>
      </c>
      <c r="F63" s="28"/>
      <c r="G63" s="27">
        <f>รายงานการใช้จ่าย!M22</f>
        <v>4888.8599999999997</v>
      </c>
      <c r="H63" s="28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9" t="s">
        <v>37</v>
      </c>
      <c r="D64" s="28"/>
      <c r="E64" s="27">
        <f>รายงานการใช้จ่าย!D23</f>
        <v>0</v>
      </c>
      <c r="F64" s="28"/>
      <c r="G64" s="27">
        <f>รายงานการใช้จ่าย!M23</f>
        <v>5346.78</v>
      </c>
      <c r="H64" s="28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9" t="s">
        <v>37</v>
      </c>
      <c r="D65" s="28"/>
      <c r="E65" s="27">
        <f>รายงานการใช้จ่าย!D24</f>
        <v>0</v>
      </c>
      <c r="F65" s="28"/>
      <c r="G65" s="27">
        <f>รายงานการใช้จ่าย!M24</f>
        <v>6148.75</v>
      </c>
      <c r="H65" s="28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9" t="s">
        <v>37</v>
      </c>
      <c r="D66" s="28"/>
      <c r="E66" s="27">
        <f>รายงานการใช้จ่าย!D25</f>
        <v>0</v>
      </c>
      <c r="F66" s="28"/>
      <c r="G66" s="27">
        <f>รายงานการใช้จ่าย!M25</f>
        <v>36454</v>
      </c>
      <c r="H66" s="28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9" t="s">
        <v>37</v>
      </c>
      <c r="D67" s="28"/>
      <c r="E67" s="27">
        <f>รายงานการใช้จ่าย!D26</f>
        <v>86000</v>
      </c>
      <c r="F67" s="28"/>
      <c r="G67" s="27">
        <f>รายงานการใช้จ่าย!M26</f>
        <v>0</v>
      </c>
      <c r="H67" s="28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9" t="s">
        <v>37</v>
      </c>
      <c r="D68" s="28"/>
      <c r="E68" s="27">
        <f>รายงานการใช้จ่าย!D27</f>
        <v>240000</v>
      </c>
      <c r="F68" s="28"/>
      <c r="G68" s="27">
        <f>รายงานการใช้จ่าย!M27</f>
        <v>240000</v>
      </c>
      <c r="H68" s="28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9" t="s">
        <v>37</v>
      </c>
      <c r="D69" s="28"/>
      <c r="E69" s="27">
        <f>รายงานการใช้จ่าย!D28</f>
        <v>240000</v>
      </c>
      <c r="F69" s="28"/>
      <c r="G69" s="27">
        <f>รายงานการใช้จ่าย!M28</f>
        <v>240000</v>
      </c>
      <c r="H69" s="28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9" t="s">
        <v>37</v>
      </c>
      <c r="D70" s="28"/>
      <c r="E70" s="27">
        <f>รายงานการใช้จ่าย!D29</f>
        <v>7585</v>
      </c>
      <c r="F70" s="28"/>
      <c r="G70" s="27">
        <f>รายงานการใช้จ่าย!M29</f>
        <v>3360</v>
      </c>
      <c r="H70" s="28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9" t="s">
        <v>37</v>
      </c>
      <c r="D71" s="28"/>
      <c r="E71" s="27">
        <f>รายงานการใช้จ่าย!D30</f>
        <v>29320</v>
      </c>
      <c r="F71" s="28"/>
      <c r="G71" s="27">
        <f>รายงานการใช้จ่าย!M30</f>
        <v>10080</v>
      </c>
      <c r="H71" s="28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9" t="s">
        <v>37</v>
      </c>
      <c r="D72" s="28"/>
      <c r="E72" s="27">
        <f>รายงานการใช้จ่าย!D31</f>
        <v>323500</v>
      </c>
      <c r="F72" s="28"/>
      <c r="G72" s="27">
        <f>รายงานการใช้จ่าย!M31</f>
        <v>0</v>
      </c>
      <c r="H72" s="28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9" t="s">
        <v>37</v>
      </c>
      <c r="D73" s="28"/>
      <c r="E73" s="27">
        <f>รายงานการใช้จ่าย!D32</f>
        <v>86000</v>
      </c>
      <c r="F73" s="28"/>
      <c r="G73" s="27">
        <f>รายงานการใช้จ่าย!M32</f>
        <v>0</v>
      </c>
      <c r="H73" s="28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9" t="s">
        <v>37</v>
      </c>
      <c r="D74" s="28"/>
      <c r="E74" s="27">
        <f>รายงานการใช้จ่าย!D33</f>
        <v>36000</v>
      </c>
      <c r="F74" s="28"/>
      <c r="G74" s="27">
        <f>รายงานการใช้จ่าย!M33</f>
        <v>12000</v>
      </c>
      <c r="H74" s="28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9" t="s">
        <v>37</v>
      </c>
      <c r="D75" s="28"/>
      <c r="E75" s="27">
        <f>รายงานการใช้จ่าย!D34</f>
        <v>10000</v>
      </c>
      <c r="F75" s="28"/>
      <c r="G75" s="27">
        <f>รายงานการใช้จ่าย!M34</f>
        <v>6000</v>
      </c>
      <c r="H75" s="28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9" t="s">
        <v>37</v>
      </c>
      <c r="D76" s="28"/>
      <c r="E76" s="27">
        <f>รายงานการใช้จ่าย!D35</f>
        <v>2140</v>
      </c>
      <c r="F76" s="28"/>
      <c r="G76" s="27">
        <f>รายงานการใช้จ่าย!M35</f>
        <v>2140</v>
      </c>
      <c r="H76" s="28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9" t="s">
        <v>37</v>
      </c>
      <c r="D77" s="28"/>
      <c r="E77" s="27">
        <f>รายงานการใช้จ่าย!D36</f>
        <v>15000</v>
      </c>
      <c r="F77" s="28"/>
      <c r="G77" s="27">
        <f>รายงานการใช้จ่าย!M36</f>
        <v>15000</v>
      </c>
      <c r="H77" s="28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9" t="str">
        <f>รายงานการใช้จ่าย!C29</f>
        <v>ให้เจ้าหน้าที่การเงินทำการเบิก</v>
      </c>
      <c r="D78" s="28"/>
      <c r="E78" s="49"/>
      <c r="F78" s="28"/>
      <c r="G78" s="49"/>
      <c r="H78" s="28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9"/>
      <c r="D79" s="28"/>
      <c r="E79" s="27">
        <f>รายงานการใช้จ่าย!D37</f>
        <v>5839345</v>
      </c>
      <c r="F79" s="28"/>
      <c r="G79" s="27">
        <f>SUM(G47:H78)</f>
        <v>1571318.3900000001</v>
      </c>
      <c r="H79" s="28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36" t="s">
        <v>38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6" ht="22.5" customHeight="1" x14ac:dyDescent="0.55000000000000004">
      <c r="A2" s="36" t="s">
        <v>29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6" ht="22.5" customHeight="1" x14ac:dyDescent="0.55000000000000004">
      <c r="A3" s="38" t="s">
        <v>83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6" ht="22.5" customHeight="1" x14ac:dyDescent="0.55000000000000004">
      <c r="A4" s="34" t="s">
        <v>3</v>
      </c>
      <c r="B4" s="34" t="s">
        <v>4</v>
      </c>
      <c r="C4" s="34" t="s">
        <v>30</v>
      </c>
      <c r="D4" s="51" t="s">
        <v>31</v>
      </c>
      <c r="E4" s="2"/>
      <c r="F4" s="30" t="s">
        <v>32</v>
      </c>
      <c r="G4" s="50"/>
      <c r="H4" s="50"/>
      <c r="I4" s="50"/>
      <c r="J4" s="50"/>
      <c r="K4" s="50"/>
      <c r="L4" s="50"/>
      <c r="M4" s="31"/>
      <c r="N4" s="34" t="s">
        <v>33</v>
      </c>
      <c r="O4" s="52" t="s">
        <v>34</v>
      </c>
    </row>
    <row r="5" spans="1:16" ht="22.5" customHeight="1" x14ac:dyDescent="0.55000000000000004">
      <c r="A5" s="35"/>
      <c r="B5" s="35"/>
      <c r="C5" s="35"/>
      <c r="D5" s="35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35"/>
      <c r="O5" s="33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สภ.ชะอำ-รายงานผลการใช้จ่าย 68</vt:lpstr>
      <vt:lpstr>แผนการใช้จ่าย</vt:lpstr>
      <vt:lpstr>รายงานการใช้จ่าย</vt:lpstr>
      <vt:lpstr>'สภ.ชะอำ-รายงานผลการใช้จ่าย 68'!Print_Area</vt:lpstr>
      <vt:lpstr>'สภ.ชะอำ-รายงานผลการใช้จ่าย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annop moungkram</cp:lastModifiedBy>
  <cp:lastPrinted>2025-04-19T08:16:27Z</cp:lastPrinted>
  <dcterms:created xsi:type="dcterms:W3CDTF">2024-01-10T07:59:11Z</dcterms:created>
  <dcterms:modified xsi:type="dcterms:W3CDTF">2025-04-19T08:17:09Z</dcterms:modified>
</cp:coreProperties>
</file>